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1910" windowHeight="5280"/>
  </bookViews>
  <sheets>
    <sheet name="итог отчет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52" i="5"/>
  <c r="J36"/>
  <c r="D36"/>
  <c r="C36"/>
  <c r="J35"/>
  <c r="D35"/>
  <c r="C35"/>
  <c r="J34"/>
  <c r="D34"/>
  <c r="C34"/>
  <c r="J33"/>
  <c r="D33"/>
  <c r="C33"/>
  <c r="J32"/>
  <c r="D32"/>
  <c r="C32"/>
  <c r="J31"/>
  <c r="D31"/>
  <c r="C31"/>
  <c r="J30"/>
  <c r="D30"/>
  <c r="C30"/>
  <c r="J29"/>
  <c r="D29"/>
  <c r="C29"/>
  <c r="J28"/>
  <c r="D28"/>
  <c r="C28"/>
  <c r="J27"/>
  <c r="D27"/>
  <c r="C27"/>
  <c r="J26"/>
  <c r="J42" s="1"/>
  <c r="D26"/>
  <c r="C26"/>
  <c r="K19"/>
  <c r="G19"/>
  <c r="F19"/>
  <c r="H19" s="1"/>
  <c r="D19"/>
  <c r="I48" s="1"/>
  <c r="C19"/>
  <c r="E19" s="1"/>
  <c r="I12"/>
  <c r="I46" s="1"/>
  <c r="I50" s="1"/>
</calcChain>
</file>

<file path=xl/sharedStrings.xml><?xml version="1.0" encoding="utf-8"?>
<sst xmlns="http://schemas.openxmlformats.org/spreadsheetml/2006/main" count="41" uniqueCount="33">
  <si>
    <t>ОТЧЕТ ПО НАЧИСЛЕННЫМ И ОПЛАЧЕННЫМ УСЛУГАМ</t>
  </si>
  <si>
    <t>Выполненные работы</t>
  </si>
  <si>
    <t>долг</t>
  </si>
  <si>
    <t>начислено</t>
  </si>
  <si>
    <t>оплата</t>
  </si>
  <si>
    <t>АВР</t>
  </si>
  <si>
    <t>Текущий ремонт</t>
  </si>
  <si>
    <t>с. Квашнинское, ул.  30 лет Победы, 6</t>
  </si>
  <si>
    <t>Капитальный ремонт</t>
  </si>
  <si>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</si>
  <si>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</si>
  <si>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</si>
  <si>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Остаток средств капитального ремонта на 01.01.2013 г. руб. 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</si>
  <si>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</si>
  <si>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</si>
  <si>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</si>
  <si>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</si>
  <si>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</si>
  <si>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 xml:space="preserve">Остаток средств капитального ремонта </t>
  </si>
  <si>
    <t xml:space="preserve">руб.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</si>
  <si>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</si>
  <si>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</si>
  <si>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</si>
  <si>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</si>
  <si>
    <t>Осушение подвала спецмашинами</t>
  </si>
  <si>
    <t>Наряд 06/11 от 06.11.2013</t>
  </si>
  <si>
    <t>Обследование подвального помещения, квартир № 3, 4</t>
  </si>
  <si>
    <t>Наряд 04/12 от 04.12.2014</t>
  </si>
  <si>
    <t>Обследование подвального помещения, квартир (низкий температурный режим)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</si>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</sst>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/>
    <xf numFmtId="0" fontId="3" fillId="0" borderId="0" xfId="0" applyFont="1"/>
    <xf numFmtId="2" fontId="3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2" fontId="3" fillId="0" borderId="5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2;&#1040;&#1064;&#1053;&#1048;&#1053;&#1057;&#1050;&#1054;&#1045;/&#1059;&#1051;.%2030%20&#1051;&#1045;&#1058;%20&#1055;&#1054;&#1041;&#1045;&#1044;&#1067;,%2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3">
          <cell r="E73">
            <v>20062.300000000003</v>
          </cell>
        </row>
      </sheetData>
      <sheetData sheetId="1"/>
      <sheetData sheetId="2">
        <row r="113">
          <cell r="F113">
            <v>23066.400000000001</v>
          </cell>
          <cell r="O113">
            <v>22931.64</v>
          </cell>
        </row>
        <row r="114">
          <cell r="F114">
            <v>20481.886140375347</v>
          </cell>
          <cell r="O114">
            <v>20328.510098083258</v>
          </cell>
        </row>
        <row r="115">
          <cell r="AG115">
            <v>0</v>
          </cell>
          <cell r="AJ115">
            <v>0</v>
          </cell>
        </row>
      </sheetData>
      <sheetData sheetId="3">
        <row r="8">
          <cell r="B8">
            <v>41312</v>
          </cell>
          <cell r="E8" t="str">
            <v>Прочистка системы канализации</v>
          </cell>
          <cell r="F8">
            <v>1320</v>
          </cell>
        </row>
        <row r="9">
          <cell r="B9">
            <v>41327</v>
          </cell>
          <cell r="E9" t="str">
            <v>Прочистка системы канализации</v>
          </cell>
          <cell r="F9">
            <v>1320</v>
          </cell>
        </row>
        <row r="10">
          <cell r="B10">
            <v>41334</v>
          </cell>
          <cell r="E10" t="str">
            <v>Обследование. Осмотр (засор наружной канализации), разгерметизация системы канализации в подвале</v>
          </cell>
          <cell r="F10">
            <v>1320</v>
          </cell>
        </row>
        <row r="11">
          <cell r="B11">
            <v>41340</v>
          </cell>
          <cell r="E11" t="str">
            <v>прочистка лежаков системы канализации</v>
          </cell>
          <cell r="F11">
            <v>1760</v>
          </cell>
        </row>
        <row r="12">
          <cell r="B12">
            <v>41459</v>
          </cell>
          <cell r="E12" t="str">
            <v>Обследование, расчеканка трубы канализации в подвале</v>
          </cell>
          <cell r="F12">
            <v>750</v>
          </cell>
        </row>
        <row r="13">
          <cell r="B13">
            <v>41460</v>
          </cell>
          <cell r="E13" t="str">
            <v>Обследование промежуточных колодцев. Прочистка лежака.</v>
          </cell>
          <cell r="F13">
            <v>675.35</v>
          </cell>
        </row>
        <row r="14">
          <cell r="B14">
            <v>41465</v>
          </cell>
          <cell r="E14" t="str">
            <v>Прочистка системы канализации</v>
          </cell>
          <cell r="F14">
            <v>1653.5</v>
          </cell>
        </row>
        <row r="15">
          <cell r="B15">
            <v>41500</v>
          </cell>
          <cell r="E15" t="str">
            <v>Прочистка системы канализации с колодцем</v>
          </cell>
          <cell r="F15">
            <v>3066.35</v>
          </cell>
        </row>
        <row r="16">
          <cell r="B16">
            <v>41556</v>
          </cell>
          <cell r="E16" t="str">
            <v xml:space="preserve">Обследование подвального помещения </v>
          </cell>
          <cell r="F16">
            <v>800</v>
          </cell>
        </row>
        <row r="17">
          <cell r="B17">
            <v>41561</v>
          </cell>
          <cell r="E17" t="str">
            <v>Развоздушивание стояка системы отопления</v>
          </cell>
          <cell r="F17">
            <v>1213.6199999999999</v>
          </cell>
        </row>
        <row r="18">
          <cell r="B18">
            <v>41563</v>
          </cell>
          <cell r="E18" t="str">
            <v>Смена запорной арматуры системы теплоснабжения</v>
          </cell>
          <cell r="F18">
            <v>6579.76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2"/>
  <sheetViews>
    <sheetView tabSelected="1" topLeftCell="A37" workbookViewId="0">
      <selection activeCell="F21" sqref="F21"/>
    </sheetView>
  </sheetViews>
  <sheetFormatPr defaultRowHeight="15.75"/>
  <cols>
    <col min="1" max="1" width="3" style="3" customWidth="1"/>
    <col min="2" max="2" width="0" style="3" hidden="1" customWidth="1"/>
    <col min="3" max="3" width="13.28515625" style="3" customWidth="1"/>
    <col min="4" max="4" width="9.5703125" style="3" customWidth="1"/>
    <col min="5" max="5" width="9.140625" style="3"/>
    <col min="6" max="6" width="11.5703125" style="3" customWidth="1"/>
    <col min="7" max="7" width="14.140625" style="3" customWidth="1"/>
    <col min="8" max="8" width="8.5703125" style="3" customWidth="1"/>
    <col min="9" max="9" width="10.5703125" style="3" customWidth="1"/>
    <col min="10" max="10" width="9.28515625" style="3" customWidth="1"/>
    <col min="11" max="11" width="9.42578125" style="3" customWidth="1"/>
    <col min="12" max="12" width="9.5703125" style="3" bestFit="1" customWidth="1"/>
    <col min="13" max="16384" width="9.140625" style="3"/>
  </cols>
  <sheetData>
    <row r="1" spans="3:11">
      <c r="H1" s="4"/>
      <c r="I1" s="4"/>
      <c r="J1" s="36" t="s">
        <v>9</v>
      </c>
      <c r="K1" s="36"/>
    </row>
    <row r="2" spans="3:11">
      <c r="H2" s="4"/>
      <c r="I2" s="36" t="s">
        <v>10</v>
      </c>
      <c r="J2" s="36"/>
      <c r="K2" s="36"/>
    </row>
    <row r="3" spans="3:11">
      <c r="H3" s="36" t="s">
        <v>11</v>
      </c>
      <c r="I3" s="36"/>
      <c r="J3" s="36"/>
      <c r="K3" s="36"/>
    </row>
    <row r="4" spans="3:11">
      <c r="H4" s="36" t="s">
        <v>32</v>
      </c>
      <c r="I4" s="36"/>
      <c r="J4" s="36"/>
      <c r="K4" s="36"/>
    </row>
    <row r="6" spans="3:11" ht="0.75" customHeight="1"/>
    <row r="7" spans="3:11">
      <c r="C7" s="28" t="s">
        <v>0</v>
      </c>
      <c r="D7" s="28"/>
      <c r="E7" s="28"/>
      <c r="F7" s="28"/>
      <c r="G7" s="28"/>
      <c r="H7" s="28"/>
      <c r="I7" s="28"/>
      <c r="J7" s="28"/>
      <c r="K7" s="28"/>
    </row>
    <row r="8" spans="3:11">
      <c r="C8" s="28" t="s">
        <v>31</v>
      </c>
      <c r="D8" s="28"/>
      <c r="E8" s="28"/>
      <c r="F8" s="28"/>
      <c r="G8" s="28"/>
      <c r="H8" s="28"/>
      <c r="I8" s="28"/>
      <c r="J8" s="28"/>
      <c r="K8" s="28"/>
    </row>
    <row r="9" spans="3:11" ht="9" customHeight="1">
      <c r="C9" s="27"/>
      <c r="D9" s="27"/>
      <c r="E9" s="27"/>
      <c r="F9" s="27"/>
      <c r="G9" s="27"/>
      <c r="H9" s="27"/>
      <c r="I9" s="27"/>
      <c r="J9" s="27"/>
      <c r="K9" s="27"/>
    </row>
    <row r="10" spans="3:11">
      <c r="C10" s="29" t="s">
        <v>7</v>
      </c>
      <c r="D10" s="29"/>
      <c r="E10" s="29"/>
      <c r="F10" s="29"/>
      <c r="G10" s="29"/>
      <c r="H10" s="29"/>
      <c r="I10" s="29"/>
      <c r="J10" s="29"/>
      <c r="K10" s="29"/>
    </row>
    <row r="11" spans="3:11" ht="12.75" customHeight="1">
      <c r="C11" s="18"/>
      <c r="D11" s="18"/>
      <c r="E11" s="18"/>
      <c r="F11" s="18"/>
      <c r="G11" s="18"/>
      <c r="H11" s="18"/>
      <c r="I11" s="18"/>
      <c r="J11" s="18"/>
      <c r="K11" s="18"/>
    </row>
    <row r="12" spans="3:11" ht="18.75" customHeight="1">
      <c r="C12" s="30" t="s">
        <v>12</v>
      </c>
      <c r="D12" s="30"/>
      <c r="E12" s="30"/>
      <c r="F12" s="30"/>
      <c r="G12" s="30"/>
      <c r="H12" s="30"/>
      <c r="I12" s="12">
        <f>[1]отчет!E73</f>
        <v>20062.300000000003</v>
      </c>
      <c r="J12" s="5"/>
      <c r="K12" s="5"/>
    </row>
    <row r="14" spans="3:11">
      <c r="C14" s="27" t="s">
        <v>30</v>
      </c>
      <c r="D14" s="27"/>
      <c r="E14" s="27"/>
      <c r="F14" s="27"/>
      <c r="G14" s="27"/>
      <c r="H14" s="27"/>
      <c r="I14" s="27"/>
      <c r="J14" s="27"/>
      <c r="K14" s="27"/>
    </row>
    <row r="15" spans="3:11" ht="9" customHeight="1"/>
    <row r="16" spans="3:11" ht="15.75" customHeight="1">
      <c r="C16" s="31" t="s">
        <v>5</v>
      </c>
      <c r="D16" s="32"/>
      <c r="E16" s="33"/>
      <c r="F16" s="31" t="s">
        <v>8</v>
      </c>
      <c r="G16" s="32"/>
      <c r="H16" s="33"/>
      <c r="I16" s="31" t="s">
        <v>6</v>
      </c>
      <c r="J16" s="32"/>
      <c r="K16" s="33"/>
    </row>
    <row r="17" spans="3:11">
      <c r="C17" s="6" t="s">
        <v>3</v>
      </c>
      <c r="D17" s="6" t="s">
        <v>4</v>
      </c>
      <c r="E17" s="6" t="s">
        <v>2</v>
      </c>
      <c r="F17" s="6" t="s">
        <v>3</v>
      </c>
      <c r="G17" s="6" t="s">
        <v>4</v>
      </c>
      <c r="H17" s="6" t="s">
        <v>2</v>
      </c>
      <c r="I17" s="6" t="s">
        <v>3</v>
      </c>
      <c r="J17" s="6" t="s">
        <v>4</v>
      </c>
      <c r="K17" s="6" t="s">
        <v>2</v>
      </c>
    </row>
    <row r="18" spans="3:11">
      <c r="C18" s="7"/>
      <c r="D18" s="7"/>
      <c r="E18" s="7"/>
      <c r="F18" s="7"/>
      <c r="G18" s="7"/>
      <c r="H18" s="7"/>
      <c r="I18" s="7"/>
      <c r="J18" s="7"/>
      <c r="K18" s="7"/>
    </row>
    <row r="19" spans="3:11">
      <c r="C19" s="17">
        <f>[1]Лист3!F113</f>
        <v>23066.400000000001</v>
      </c>
      <c r="D19" s="17">
        <f>[1]Лист3!F114</f>
        <v>20481.886140375347</v>
      </c>
      <c r="E19" s="7">
        <f>C19-D19</f>
        <v>2584.5138596246543</v>
      </c>
      <c r="F19" s="17">
        <f>[1]Лист3!O113</f>
        <v>22931.64</v>
      </c>
      <c r="G19" s="17">
        <f>[1]Лист3!O114</f>
        <v>20328.510098083258</v>
      </c>
      <c r="H19" s="7">
        <f>F19-G19</f>
        <v>2603.1299019167418</v>
      </c>
      <c r="I19" s="17">
        <v>0</v>
      </c>
      <c r="J19" s="17">
        <v>0</v>
      </c>
      <c r="K19" s="17">
        <f>I19-J19</f>
        <v>0</v>
      </c>
    </row>
    <row r="20" spans="3:11">
      <c r="C20" s="7"/>
      <c r="D20" s="7"/>
      <c r="E20" s="7"/>
      <c r="F20" s="7"/>
      <c r="G20" s="7"/>
      <c r="H20" s="7"/>
      <c r="I20" s="7"/>
      <c r="J20" s="7"/>
      <c r="K20" s="7"/>
    </row>
    <row r="22" spans="3:11">
      <c r="C22" s="34" t="s">
        <v>1</v>
      </c>
      <c r="D22" s="34"/>
      <c r="E22" s="34"/>
      <c r="F22" s="34"/>
      <c r="G22" s="34"/>
      <c r="H22" s="34"/>
      <c r="I22" s="34"/>
      <c r="J22" s="34"/>
      <c r="K22" s="34"/>
    </row>
    <row r="23" spans="3:11" ht="9.75" customHeight="1"/>
    <row r="24" spans="3:11" ht="30.75" customHeight="1">
      <c r="C24" s="19" t="s">
        <v>13</v>
      </c>
      <c r="D24" s="35" t="s">
        <v>14</v>
      </c>
      <c r="E24" s="35"/>
      <c r="F24" s="35"/>
      <c r="G24" s="35"/>
      <c r="H24" s="35" t="s">
        <v>15</v>
      </c>
      <c r="I24" s="35"/>
      <c r="J24" s="35" t="s">
        <v>16</v>
      </c>
      <c r="K24" s="35"/>
    </row>
    <row r="25" spans="3:11" ht="6.75" customHeight="1">
      <c r="C25" s="19"/>
      <c r="D25" s="37"/>
      <c r="E25" s="38"/>
      <c r="F25" s="38"/>
      <c r="G25" s="39"/>
      <c r="H25" s="37"/>
      <c r="I25" s="39"/>
      <c r="J25" s="37"/>
      <c r="K25" s="39"/>
    </row>
    <row r="26" spans="3:11">
      <c r="C26" s="14">
        <f>[1]работы!B8</f>
        <v>41312</v>
      </c>
      <c r="D26" s="20" t="str">
        <f>[1]работы!E8</f>
        <v>Прочистка системы канализации</v>
      </c>
      <c r="E26" s="21"/>
      <c r="F26" s="21"/>
      <c r="G26" s="22"/>
      <c r="H26" s="25"/>
      <c r="I26" s="25"/>
      <c r="J26" s="25">
        <f>[1]работы!F8</f>
        <v>1320</v>
      </c>
      <c r="K26" s="25"/>
    </row>
    <row r="27" spans="3:11">
      <c r="C27" s="14">
        <f>[1]работы!B9</f>
        <v>41327</v>
      </c>
      <c r="D27" s="20" t="str">
        <f>[1]работы!E9</f>
        <v>Прочистка системы канализации</v>
      </c>
      <c r="E27" s="21"/>
      <c r="F27" s="21"/>
      <c r="G27" s="22"/>
      <c r="H27" s="23"/>
      <c r="I27" s="24"/>
      <c r="J27" s="25">
        <f>[1]работы!F9</f>
        <v>1320</v>
      </c>
      <c r="K27" s="25"/>
    </row>
    <row r="28" spans="3:11" ht="24.75" customHeight="1">
      <c r="C28" s="14">
        <f>[1]работы!B10</f>
        <v>41334</v>
      </c>
      <c r="D28" s="20" t="str">
        <f>[1]работы!E10</f>
        <v>Обследование. Осмотр (засор наружной канализации), разгерметизация системы канализации в подвале</v>
      </c>
      <c r="E28" s="21"/>
      <c r="F28" s="21"/>
      <c r="G28" s="22"/>
      <c r="H28" s="23"/>
      <c r="I28" s="24"/>
      <c r="J28" s="25">
        <f>[1]работы!F10</f>
        <v>1320</v>
      </c>
      <c r="K28" s="25"/>
    </row>
    <row r="29" spans="3:11">
      <c r="C29" s="14">
        <f>[1]работы!B11</f>
        <v>41340</v>
      </c>
      <c r="D29" s="20" t="str">
        <f>[1]работы!E11</f>
        <v>прочистка лежаков системы канализации</v>
      </c>
      <c r="E29" s="21"/>
      <c r="F29" s="21"/>
      <c r="G29" s="22"/>
      <c r="H29" s="23"/>
      <c r="I29" s="24"/>
      <c r="J29" s="25">
        <f>[1]работы!F11</f>
        <v>1760</v>
      </c>
      <c r="K29" s="25"/>
    </row>
    <row r="30" spans="3:11" ht="15.75" customHeight="1">
      <c r="C30" s="14">
        <f>[1]работы!B12</f>
        <v>41459</v>
      </c>
      <c r="D30" s="20" t="str">
        <f>[1]работы!E12</f>
        <v>Обследование, расчеканка трубы канализации в подвале</v>
      </c>
      <c r="E30" s="21"/>
      <c r="F30" s="21"/>
      <c r="G30" s="22"/>
      <c r="H30" s="23"/>
      <c r="I30" s="24"/>
      <c r="J30" s="25">
        <f>[1]работы!F12</f>
        <v>750</v>
      </c>
      <c r="K30" s="25"/>
    </row>
    <row r="31" spans="3:11" ht="28.5" customHeight="1">
      <c r="C31" s="14">
        <f>[1]работы!B13</f>
        <v>41460</v>
      </c>
      <c r="D31" s="20" t="str">
        <f>[1]работы!E13</f>
        <v>Обследование промежуточных колодцев. Прочистка лежака.</v>
      </c>
      <c r="E31" s="21"/>
      <c r="F31" s="21"/>
      <c r="G31" s="22"/>
      <c r="H31" s="23"/>
      <c r="I31" s="24"/>
      <c r="J31" s="25">
        <f>[1]работы!F13</f>
        <v>675.35</v>
      </c>
      <c r="K31" s="25"/>
    </row>
    <row r="32" spans="3:11" ht="13.5" customHeight="1">
      <c r="C32" s="14">
        <f>[1]работы!B14</f>
        <v>41465</v>
      </c>
      <c r="D32" s="20" t="str">
        <f>[1]работы!E14</f>
        <v>Прочистка системы канализации</v>
      </c>
      <c r="E32" s="21"/>
      <c r="F32" s="21"/>
      <c r="G32" s="22"/>
      <c r="H32" s="23"/>
      <c r="I32" s="24"/>
      <c r="J32" s="25">
        <f>[1]работы!F14</f>
        <v>1653.5</v>
      </c>
      <c r="K32" s="25"/>
    </row>
    <row r="33" spans="3:12" ht="13.5" customHeight="1">
      <c r="C33" s="14">
        <f>[1]работы!B15</f>
        <v>41500</v>
      </c>
      <c r="D33" s="20" t="str">
        <f>[1]работы!E15</f>
        <v>Прочистка системы канализации с колодцем</v>
      </c>
      <c r="E33" s="21"/>
      <c r="F33" s="21"/>
      <c r="G33" s="22"/>
      <c r="H33" s="23"/>
      <c r="I33" s="24"/>
      <c r="J33" s="25">
        <f>[1]работы!F15</f>
        <v>3066.35</v>
      </c>
      <c r="K33" s="25"/>
    </row>
    <row r="34" spans="3:12" ht="13.5" customHeight="1">
      <c r="C34" s="14">
        <f>[1]работы!B16</f>
        <v>41556</v>
      </c>
      <c r="D34" s="20" t="str">
        <f>[1]работы!E16</f>
        <v xml:space="preserve">Обследование подвального помещения </v>
      </c>
      <c r="E34" s="21"/>
      <c r="F34" s="21"/>
      <c r="G34" s="22"/>
      <c r="H34" s="23"/>
      <c r="I34" s="24"/>
      <c r="J34" s="25">
        <f>[1]работы!F16</f>
        <v>800</v>
      </c>
      <c r="K34" s="25"/>
    </row>
    <row r="35" spans="3:12" ht="13.5" customHeight="1">
      <c r="C35" s="14">
        <f>[1]работы!B17</f>
        <v>41561</v>
      </c>
      <c r="D35" s="20" t="str">
        <f>[1]работы!E17</f>
        <v>Развоздушивание стояка системы отопления</v>
      </c>
      <c r="E35" s="21"/>
      <c r="F35" s="21"/>
      <c r="G35" s="22"/>
      <c r="H35" s="23"/>
      <c r="I35" s="24"/>
      <c r="J35" s="25">
        <f>[1]работы!F17</f>
        <v>1213.6199999999999</v>
      </c>
      <c r="K35" s="25"/>
    </row>
    <row r="36" spans="3:12" ht="15.75" customHeight="1">
      <c r="C36" s="14">
        <f>[1]работы!B18</f>
        <v>41563</v>
      </c>
      <c r="D36" s="20" t="str">
        <f>[1]работы!E18</f>
        <v>Смена запорной арматуры системы теплоснабжения</v>
      </c>
      <c r="E36" s="21"/>
      <c r="F36" s="21"/>
      <c r="G36" s="22"/>
      <c r="H36" s="23"/>
      <c r="I36" s="24"/>
      <c r="J36" s="25">
        <f>[1]работы!F18</f>
        <v>6579.76</v>
      </c>
      <c r="K36" s="25"/>
    </row>
    <row r="37" spans="3:12" ht="13.5" customHeight="1">
      <c r="C37" s="15">
        <v>41578</v>
      </c>
      <c r="D37" s="45" t="s">
        <v>24</v>
      </c>
      <c r="E37" s="46"/>
      <c r="F37" s="46"/>
      <c r="G37" s="47"/>
      <c r="H37" s="23"/>
      <c r="I37" s="24"/>
      <c r="J37" s="48">
        <v>3300</v>
      </c>
      <c r="K37" s="49"/>
    </row>
    <row r="38" spans="3:12" ht="15.75" customHeight="1">
      <c r="C38" s="16" t="s">
        <v>25</v>
      </c>
      <c r="D38" s="20" t="s">
        <v>26</v>
      </c>
      <c r="E38" s="21"/>
      <c r="F38" s="21"/>
      <c r="G38" s="22"/>
      <c r="H38" s="50"/>
      <c r="I38" s="51"/>
      <c r="J38" s="52">
        <v>1020</v>
      </c>
      <c r="K38" s="53"/>
    </row>
    <row r="39" spans="3:12" ht="26.25">
      <c r="C39" s="16" t="s">
        <v>27</v>
      </c>
      <c r="D39" s="20" t="s">
        <v>28</v>
      </c>
      <c r="E39" s="21"/>
      <c r="F39" s="21"/>
      <c r="G39" s="22"/>
      <c r="H39" s="23"/>
      <c r="I39" s="24"/>
      <c r="J39" s="52">
        <v>1020</v>
      </c>
      <c r="K39" s="53"/>
    </row>
    <row r="40" spans="3:12" ht="15" customHeight="1">
      <c r="C40" s="2"/>
      <c r="D40" s="23"/>
      <c r="E40" s="44"/>
      <c r="F40" s="44"/>
      <c r="G40" s="24"/>
      <c r="H40" s="23"/>
      <c r="I40" s="24"/>
      <c r="J40" s="23"/>
      <c r="K40" s="24"/>
    </row>
    <row r="41" spans="3:12" ht="12.75" hidden="1" customHeight="1">
      <c r="C41" s="2"/>
      <c r="D41" s="23"/>
      <c r="E41" s="44"/>
      <c r="F41" s="44"/>
      <c r="G41" s="24"/>
      <c r="H41" s="23"/>
      <c r="I41" s="24"/>
      <c r="J41" s="23"/>
      <c r="K41" s="24"/>
    </row>
    <row r="42" spans="3:12">
      <c r="C42" s="1" t="s">
        <v>17</v>
      </c>
      <c r="D42" s="40"/>
      <c r="E42" s="41"/>
      <c r="F42" s="41"/>
      <c r="G42" s="42"/>
      <c r="H42" s="40"/>
      <c r="I42" s="42"/>
      <c r="J42" s="43">
        <f>SUM(J26:K40)</f>
        <v>25798.58</v>
      </c>
      <c r="K42" s="42"/>
    </row>
    <row r="44" spans="3:12" ht="13.5" customHeight="1">
      <c r="F44" s="9" t="s">
        <v>29</v>
      </c>
    </row>
    <row r="45" spans="3:12" ht="6.75" customHeight="1">
      <c r="L45" s="8"/>
    </row>
    <row r="46" spans="3:12" ht="17.25" customHeight="1">
      <c r="C46" s="26" t="s">
        <v>18</v>
      </c>
      <c r="D46" s="26"/>
      <c r="E46" s="26"/>
      <c r="F46" s="26"/>
      <c r="G46" s="26"/>
      <c r="H46" s="26"/>
      <c r="I46" s="10">
        <f>I12+G19-J36-J35</f>
        <v>32597.43009808326</v>
      </c>
      <c r="J46" s="9" t="s">
        <v>19</v>
      </c>
      <c r="K46" s="9"/>
    </row>
    <row r="47" spans="3:12" ht="8.25" customHeight="1">
      <c r="I47" s="11"/>
      <c r="J47" s="9"/>
      <c r="K47" s="9"/>
    </row>
    <row r="48" spans="3:12">
      <c r="C48" s="26" t="s">
        <v>20</v>
      </c>
      <c r="D48" s="26"/>
      <c r="E48" s="26"/>
      <c r="F48" s="26"/>
      <c r="G48" s="26"/>
      <c r="H48" s="26"/>
      <c r="I48" s="10">
        <f>D19-SUM(J26:K34)-J37-J38-J39</f>
        <v>2476.6861403753464</v>
      </c>
      <c r="J48" s="9" t="s">
        <v>19</v>
      </c>
      <c r="K48" s="9"/>
    </row>
    <row r="49" spans="3:10" ht="9.75" customHeight="1"/>
    <row r="50" spans="3:10">
      <c r="G50" s="27" t="s">
        <v>21</v>
      </c>
      <c r="H50" s="27"/>
      <c r="I50" s="10">
        <f>I46+I48</f>
        <v>35074.116238458606</v>
      </c>
      <c r="J50" s="9" t="s">
        <v>19</v>
      </c>
    </row>
    <row r="52" spans="3:10" ht="15.75" customHeight="1">
      <c r="C52" s="26" t="s">
        <v>22</v>
      </c>
      <c r="D52" s="26"/>
      <c r="E52" s="26"/>
      <c r="F52" s="26"/>
      <c r="G52" s="26"/>
      <c r="H52" s="26"/>
      <c r="I52" s="13">
        <f>[1]Лист3!AG115+[1]Лист3!AJ115</f>
        <v>0</v>
      </c>
      <c r="J52" s="9" t="s">
        <v>23</v>
      </c>
    </row>
  </sheetData>
  <mergeCells count="75">
    <mergeCell ref="D39:G39"/>
    <mergeCell ref="H39:I39"/>
    <mergeCell ref="J39:K39"/>
    <mergeCell ref="D40:G40"/>
    <mergeCell ref="H40:I40"/>
    <mergeCell ref="J40:K40"/>
    <mergeCell ref="D42:G42"/>
    <mergeCell ref="H42:I42"/>
    <mergeCell ref="J42:K42"/>
    <mergeCell ref="D33:G33"/>
    <mergeCell ref="H33:I33"/>
    <mergeCell ref="J33:K33"/>
    <mergeCell ref="D41:G41"/>
    <mergeCell ref="H41:I41"/>
    <mergeCell ref="J41:K41"/>
    <mergeCell ref="D37:G37"/>
    <mergeCell ref="H37:I37"/>
    <mergeCell ref="J37:K37"/>
    <mergeCell ref="D38:G38"/>
    <mergeCell ref="H38:I38"/>
    <mergeCell ref="J38:K38"/>
    <mergeCell ref="D34:G34"/>
    <mergeCell ref="D31:G31"/>
    <mergeCell ref="H31:I31"/>
    <mergeCell ref="J31:K31"/>
    <mergeCell ref="D32:G32"/>
    <mergeCell ref="H32:I32"/>
    <mergeCell ref="J32:K32"/>
    <mergeCell ref="D29:G29"/>
    <mergeCell ref="H29:I29"/>
    <mergeCell ref="J29:K29"/>
    <mergeCell ref="D30:G30"/>
    <mergeCell ref="H30:I30"/>
    <mergeCell ref="J30:K30"/>
    <mergeCell ref="D27:G27"/>
    <mergeCell ref="H27:I27"/>
    <mergeCell ref="J27:K27"/>
    <mergeCell ref="D28:G28"/>
    <mergeCell ref="H28:I28"/>
    <mergeCell ref="J28:K28"/>
    <mergeCell ref="D25:G25"/>
    <mergeCell ref="H25:I25"/>
    <mergeCell ref="J25:K25"/>
    <mergeCell ref="D26:G26"/>
    <mergeCell ref="H26:I26"/>
    <mergeCell ref="J26:K26"/>
    <mergeCell ref="J1:K1"/>
    <mergeCell ref="I2:K2"/>
    <mergeCell ref="H3:K3"/>
    <mergeCell ref="H4:K4"/>
    <mergeCell ref="C7:K7"/>
    <mergeCell ref="C52:H52"/>
    <mergeCell ref="C46:H46"/>
    <mergeCell ref="C48:H48"/>
    <mergeCell ref="G50:H50"/>
    <mergeCell ref="C8:K8"/>
    <mergeCell ref="C9:K9"/>
    <mergeCell ref="C10:K10"/>
    <mergeCell ref="C12:H12"/>
    <mergeCell ref="C16:E16"/>
    <mergeCell ref="F16:H16"/>
    <mergeCell ref="I16:K16"/>
    <mergeCell ref="C14:K14"/>
    <mergeCell ref="C22:K22"/>
    <mergeCell ref="D24:G24"/>
    <mergeCell ref="H24:I24"/>
    <mergeCell ref="J24:K24"/>
    <mergeCell ref="D36:G36"/>
    <mergeCell ref="H36:I36"/>
    <mergeCell ref="J36:K36"/>
    <mergeCell ref="H34:I34"/>
    <mergeCell ref="J34:K34"/>
    <mergeCell ref="D35:G35"/>
    <mergeCell ref="H35:I35"/>
    <mergeCell ref="J35:K35"/>
  </mergeCells>
  <pageMargins left="0.25" right="0.16" top="0.19" bottom="0.22" header="0.17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2014-01-27T06:24:00Z</dcterms:modified>
</cp:coreProperties>
</file>