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9" i="1"/>
  <c r="J32"/>
  <c r="D32"/>
  <c r="C32"/>
  <c r="J31"/>
  <c r="D31"/>
  <c r="C31"/>
  <c r="J30"/>
  <c r="D30"/>
  <c r="C30"/>
  <c r="J29"/>
  <c r="D29"/>
  <c r="C29"/>
  <c r="J28"/>
  <c r="D28"/>
  <c r="C28"/>
  <c r="J27"/>
  <c r="J37" s="1"/>
  <c r="I45" s="1"/>
  <c r="D27"/>
  <c r="C27"/>
  <c r="J20"/>
  <c r="I43" s="1"/>
  <c r="I20"/>
  <c r="K20" s="1"/>
  <c r="G20"/>
  <c r="I41" s="1"/>
  <c r="I47" s="1"/>
  <c r="F20"/>
  <c r="H20" s="1"/>
  <c r="D20"/>
  <c r="C20"/>
  <c r="E20" s="1"/>
  <c r="I13"/>
</calcChain>
</file>

<file path=xl/sharedStrings.xml><?xml version="1.0" encoding="utf-8"?>
<sst xmlns="http://schemas.openxmlformats.org/spreadsheetml/2006/main" count="47" uniqueCount="35">
  <si>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</si>
  <si>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</si>
  <si>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</si>
  <si>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2013 г.</t>
    </r>
  </si>
  <si>
    <t>ОТЧЕТ ПО НАЧИСЛЕННЫМ И ОПЛАЧЕННЫМ УСЛУГАМ</t>
  </si>
  <si>
    <t>И ВЫПОЛНЕННЫМ РАБОТАМ В МКД ЗА 2013 Г.</t>
  </si>
  <si>
    <t xml:space="preserve">Остаток средств капитального ремонта на 01.01.2013 г. руб. </t>
  </si>
  <si>
    <t>ОПЛАТА ЗА 2013 Г.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</si>
  <si>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</si>
  <si>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</si>
  <si>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</si>
  <si>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</si>
  <si>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</si>
  <si>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</si>
  <si>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</si>
  <si>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</si>
  <si>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</si>
  <si>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на отчетную дату</t>
  </si>
  <si>
    <t xml:space="preserve">Остаток средств капитального ремонта </t>
  </si>
  <si>
    <t xml:space="preserve">руб. </t>
  </si>
  <si>
    <t xml:space="preserve">Остаток средств текущего ремонта </t>
  </si>
  <si>
    <t xml:space="preserve">Остаток средств аварийного ремонта </t>
  </si>
  <si>
    <t>Всего</t>
  </si>
  <si>
    <t xml:space="preserve">Задолженность за услуги управляющей организации  </t>
  </si>
  <si>
    <t>руб.</t>
  </si>
  <si>
    <t>п. Калина, ул. Мира, 9</t>
  </si>
  <si>
    <t>Сметная стоимость руб.</t>
  </si>
  <si>
    <t>Доля собственников руб.</t>
  </si>
  <si>
    <t>Наряд № 10/03 от 03.10.2013</t>
  </si>
  <si>
    <t>Устранение порыва порыва инженерных сетей теплоснабжения ка. № 10</t>
  </si>
  <si>
    <t>Наряд № 31/10 от 31.10.2013</t>
  </si>
  <si>
    <t xml:space="preserve">Ремонт кабельной линии 0,4 </t>
  </si>
  <si>
    <t>Наряд № 13/12 от 13.12.2013</t>
  </si>
  <si>
    <t>Аварийный ремонт системы ХВС</t>
  </si>
  <si>
    <t>Итого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</si>
</sst>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2" fillId="0" borderId="0" xfId="0" applyNumberFormat="1" applyFont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/>
    <xf numFmtId="0" fontId="2" fillId="0" borderId="5" xfId="0" applyFont="1" applyBorder="1" applyAlignment="1"/>
    <xf numFmtId="14" fontId="11" fillId="0" borderId="5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4" fontId="0" fillId="0" borderId="5" xfId="0" applyNumberFormat="1" applyFont="1" applyBorder="1" applyAlignment="1">
      <alignment wrapText="1"/>
    </xf>
    <xf numFmtId="0" fontId="6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50;&#1040;&#1051;&#1048;&#1053;&#1040;/&#1059;&#1051;.&#1052;&#1048;&#1056;&#1040;,%2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/>
      <sheetData sheetId="1"/>
      <sheetData sheetId="2">
        <row r="7">
          <cell r="P7">
            <v>6600.8500000000022</v>
          </cell>
        </row>
        <row r="113">
          <cell r="F113">
            <v>30077.879999999997</v>
          </cell>
          <cell r="O113">
            <v>7408.1100000000006</v>
          </cell>
          <cell r="AA113">
            <v>52611.360000000001</v>
          </cell>
        </row>
        <row r="114">
          <cell r="F114">
            <v>9767.6232000063155</v>
          </cell>
          <cell r="O114">
            <v>2763.2687267507267</v>
          </cell>
          <cell r="AA114">
            <v>17085.244722031086</v>
          </cell>
        </row>
        <row r="115">
          <cell r="AD115">
            <v>0</v>
          </cell>
          <cell r="AG115">
            <v>0</v>
          </cell>
        </row>
      </sheetData>
      <sheetData sheetId="3">
        <row r="8">
          <cell r="B8">
            <v>41321</v>
          </cell>
          <cell r="E8" t="str">
            <v>Порыв системы ХВС</v>
          </cell>
          <cell r="F8">
            <v>1820</v>
          </cell>
        </row>
        <row r="9">
          <cell r="B9">
            <v>41389</v>
          </cell>
          <cell r="E9" t="str">
            <v>Осушение подвала мотопомпой</v>
          </cell>
          <cell r="F9">
            <v>5320</v>
          </cell>
        </row>
        <row r="10">
          <cell r="B10">
            <v>41456</v>
          </cell>
          <cell r="E10" t="str">
            <v>Прочистка системы канализации с промежуточными колодцами. Аварийный ремонт системы канализации.</v>
          </cell>
          <cell r="F10">
            <v>9378.85</v>
          </cell>
        </row>
        <row r="11">
          <cell r="B11">
            <v>41488</v>
          </cell>
          <cell r="E11" t="str">
            <v>Аварийный ремонт стояка системы ХВС</v>
          </cell>
          <cell r="F11">
            <v>4664.04</v>
          </cell>
        </row>
        <row r="12">
          <cell r="B12">
            <v>41491</v>
          </cell>
          <cell r="E12" t="str">
            <v>Аварийный ремонт запорной арматуры  системы ХВС</v>
          </cell>
          <cell r="F12">
            <v>410</v>
          </cell>
        </row>
        <row r="13">
          <cell r="B13">
            <v>41512</v>
          </cell>
          <cell r="E13" t="str">
            <v>Обследование кв. № 7, 10; установка заглушки на трубопроводе ХВС</v>
          </cell>
          <cell r="F13">
            <v>710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4"/>
  <sheetViews>
    <sheetView tabSelected="1" workbookViewId="0">
      <selection activeCell="D27" sqref="D27:H27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10" style="1" customWidth="1"/>
    <col min="6" max="6" width="11.5703125" style="1" customWidth="1"/>
    <col min="7" max="7" width="9.5703125" style="1" bestFit="1" customWidth="1"/>
    <col min="8" max="8" width="9.140625" style="1"/>
    <col min="9" max="9" width="11.5703125" style="1" customWidth="1"/>
    <col min="10" max="10" width="9.57031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40" t="s">
        <v>0</v>
      </c>
      <c r="K1" s="40"/>
    </row>
    <row r="2" spans="3:11">
      <c r="H2" s="2"/>
      <c r="I2" s="40" t="s">
        <v>1</v>
      </c>
      <c r="J2" s="40"/>
      <c r="K2" s="40"/>
    </row>
    <row r="3" spans="3:11">
      <c r="H3" s="40" t="s">
        <v>2</v>
      </c>
      <c r="I3" s="40"/>
      <c r="J3" s="40"/>
      <c r="K3" s="40"/>
    </row>
    <row r="4" spans="3:11">
      <c r="H4" s="40" t="s">
        <v>3</v>
      </c>
      <c r="I4" s="40"/>
      <c r="J4" s="40"/>
      <c r="K4" s="40"/>
    </row>
    <row r="7" spans="3:11">
      <c r="C7" s="41" t="s">
        <v>4</v>
      </c>
      <c r="D7" s="41"/>
      <c r="E7" s="41"/>
      <c r="F7" s="41"/>
      <c r="G7" s="41"/>
      <c r="H7" s="41"/>
      <c r="I7" s="41"/>
      <c r="J7" s="41"/>
      <c r="K7" s="41"/>
    </row>
    <row r="8" spans="3:11">
      <c r="C8" s="41" t="s">
        <v>5</v>
      </c>
      <c r="D8" s="41"/>
      <c r="E8" s="41"/>
      <c r="F8" s="41"/>
      <c r="G8" s="41"/>
      <c r="H8" s="41"/>
      <c r="I8" s="41"/>
      <c r="J8" s="41"/>
      <c r="K8" s="41"/>
    </row>
    <row r="9" spans="3:11" ht="10.5" customHeight="1">
      <c r="C9" s="17"/>
      <c r="D9" s="17"/>
      <c r="E9" s="17"/>
      <c r="F9" s="17"/>
      <c r="G9" s="17"/>
      <c r="H9" s="17"/>
      <c r="I9" s="17"/>
      <c r="J9" s="17"/>
      <c r="K9" s="17"/>
    </row>
    <row r="10" spans="3:11">
      <c r="C10" s="36" t="s">
        <v>25</v>
      </c>
      <c r="D10" s="36"/>
      <c r="E10" s="36"/>
      <c r="F10" s="36"/>
      <c r="G10" s="36"/>
      <c r="H10" s="36"/>
      <c r="I10" s="36"/>
      <c r="J10" s="36"/>
      <c r="K10" s="36"/>
    </row>
    <row r="11" spans="3:11">
      <c r="C11" s="3"/>
      <c r="D11" s="3"/>
      <c r="E11" s="3"/>
      <c r="F11" s="3"/>
      <c r="G11" s="3"/>
      <c r="H11" s="3"/>
      <c r="I11" s="3"/>
      <c r="J11" s="3"/>
      <c r="K11" s="3"/>
    </row>
    <row r="12" spans="3:11" ht="0.75" customHeight="1">
      <c r="C12" s="3"/>
      <c r="D12" s="3"/>
      <c r="E12" s="3"/>
      <c r="F12" s="3"/>
      <c r="G12" s="3"/>
      <c r="H12" s="3"/>
      <c r="I12" s="3"/>
      <c r="J12" s="3"/>
      <c r="K12" s="3"/>
    </row>
    <row r="13" spans="3:11" ht="15.75" customHeight="1">
      <c r="C13" s="42" t="s">
        <v>6</v>
      </c>
      <c r="D13" s="42"/>
      <c r="E13" s="42"/>
      <c r="F13" s="42"/>
      <c r="G13" s="42"/>
      <c r="H13" s="42"/>
      <c r="I13" s="43">
        <f>[1]Лист3!P7</f>
        <v>6600.8500000000022</v>
      </c>
      <c r="J13" s="4"/>
      <c r="K13" s="4"/>
    </row>
    <row r="14" spans="3:11">
      <c r="C14" s="5"/>
      <c r="D14" s="5"/>
      <c r="E14" s="5"/>
      <c r="F14" s="5"/>
      <c r="G14" s="5"/>
      <c r="H14" s="5"/>
      <c r="I14" s="44"/>
      <c r="J14" s="4"/>
      <c r="K14" s="4"/>
    </row>
    <row r="15" spans="3:11">
      <c r="C15" s="17" t="s">
        <v>7</v>
      </c>
      <c r="D15" s="17"/>
      <c r="E15" s="17"/>
      <c r="F15" s="17"/>
      <c r="G15" s="17"/>
      <c r="H15" s="17"/>
      <c r="I15" s="17"/>
      <c r="J15" s="17"/>
      <c r="K15" s="17"/>
    </row>
    <row r="16" spans="3:11" ht="7.5" customHeight="1"/>
    <row r="17" spans="3:11" ht="15.75" customHeight="1">
      <c r="C17" s="37" t="s">
        <v>8</v>
      </c>
      <c r="D17" s="38"/>
      <c r="E17" s="39"/>
      <c r="F17" s="37" t="s">
        <v>9</v>
      </c>
      <c r="G17" s="38"/>
      <c r="H17" s="39"/>
      <c r="I17" s="37" t="s">
        <v>10</v>
      </c>
      <c r="J17" s="38"/>
      <c r="K17" s="39"/>
    </row>
    <row r="18" spans="3:11">
      <c r="C18" s="6" t="s">
        <v>11</v>
      </c>
      <c r="D18" s="6" t="s">
        <v>12</v>
      </c>
      <c r="E18" s="6" t="s">
        <v>13</v>
      </c>
      <c r="F18" s="6" t="s">
        <v>11</v>
      </c>
      <c r="G18" s="6" t="s">
        <v>12</v>
      </c>
      <c r="H18" s="6" t="s">
        <v>13</v>
      </c>
      <c r="I18" s="6" t="s">
        <v>11</v>
      </c>
      <c r="J18" s="6" t="s">
        <v>12</v>
      </c>
      <c r="K18" s="6" t="s">
        <v>13</v>
      </c>
    </row>
    <row r="19" spans="3:11">
      <c r="C19" s="7"/>
      <c r="D19" s="7"/>
      <c r="E19" s="7"/>
      <c r="F19" s="7"/>
      <c r="G19" s="7"/>
      <c r="H19" s="7"/>
      <c r="I19" s="7"/>
      <c r="J19" s="7"/>
      <c r="K19" s="7"/>
    </row>
    <row r="20" spans="3:11">
      <c r="C20" s="10">
        <f>[1]Лист3!F113</f>
        <v>30077.879999999997</v>
      </c>
      <c r="D20" s="10">
        <f>[1]Лист3!F114</f>
        <v>9767.6232000063155</v>
      </c>
      <c r="E20" s="10">
        <f>C20-D20</f>
        <v>20310.25679999368</v>
      </c>
      <c r="F20" s="10">
        <f>[1]Лист3!O113</f>
        <v>7408.1100000000006</v>
      </c>
      <c r="G20" s="10">
        <f>[1]Лист3!O114</f>
        <v>2763.2687267507267</v>
      </c>
      <c r="H20" s="7">
        <f>F20-G20</f>
        <v>4644.8412732492743</v>
      </c>
      <c r="I20" s="10">
        <f>[1]Лист3!AA113</f>
        <v>52611.360000000001</v>
      </c>
      <c r="J20" s="10">
        <f>[1]Лист3!AA114</f>
        <v>17085.244722031086</v>
      </c>
      <c r="K20" s="10">
        <f>I20-J20</f>
        <v>35526.115277968915</v>
      </c>
    </row>
    <row r="21" spans="3:11">
      <c r="C21" s="7"/>
      <c r="D21" s="7"/>
      <c r="E21" s="7"/>
      <c r="F21" s="7"/>
      <c r="G21" s="7"/>
      <c r="H21" s="7"/>
      <c r="I21" s="7"/>
      <c r="J21" s="7"/>
      <c r="K21" s="7"/>
    </row>
    <row r="23" spans="3:11">
      <c r="C23" s="32" t="s">
        <v>14</v>
      </c>
      <c r="D23" s="32"/>
      <c r="E23" s="32"/>
      <c r="F23" s="32"/>
      <c r="G23" s="32"/>
      <c r="H23" s="32"/>
      <c r="I23" s="32"/>
      <c r="J23" s="32"/>
      <c r="K23" s="32"/>
    </row>
    <row r="24" spans="3:11" ht="12.75" customHeight="1"/>
    <row r="25" spans="3:11" ht="15.75" hidden="1" customHeight="1">
      <c r="C25" s="8" t="s">
        <v>15</v>
      </c>
      <c r="D25" s="33" t="s">
        <v>16</v>
      </c>
      <c r="E25" s="34"/>
      <c r="F25" s="34"/>
      <c r="G25" s="34"/>
      <c r="H25" s="35"/>
      <c r="I25" s="45" t="s">
        <v>26</v>
      </c>
      <c r="J25" s="46" t="s">
        <v>27</v>
      </c>
      <c r="K25" s="46"/>
    </row>
    <row r="26" spans="3:11" ht="31.5" customHeight="1">
      <c r="C26" s="8" t="s">
        <v>15</v>
      </c>
      <c r="D26" s="33" t="s">
        <v>16</v>
      </c>
      <c r="E26" s="34"/>
      <c r="F26" s="34"/>
      <c r="G26" s="34"/>
      <c r="H26" s="35"/>
      <c r="I26" s="47"/>
      <c r="J26" s="33" t="s">
        <v>27</v>
      </c>
      <c r="K26" s="35"/>
    </row>
    <row r="27" spans="3:11" ht="14.25" customHeight="1">
      <c r="C27" s="9">
        <f>[1]работы!B8</f>
        <v>41321</v>
      </c>
      <c r="D27" s="29" t="str">
        <f>[1]работы!E8</f>
        <v>Порыв системы ХВС</v>
      </c>
      <c r="E27" s="30"/>
      <c r="F27" s="30"/>
      <c r="G27" s="30"/>
      <c r="H27" s="30"/>
      <c r="I27" s="48"/>
      <c r="J27" s="31">
        <f>[1]работы!F8</f>
        <v>1820</v>
      </c>
      <c r="K27" s="31"/>
    </row>
    <row r="28" spans="3:11" ht="15.75" customHeight="1">
      <c r="C28" s="9">
        <f>[1]работы!B9</f>
        <v>41389</v>
      </c>
      <c r="D28" s="29" t="str">
        <f>[1]работы!E9</f>
        <v>Осушение подвала мотопомпой</v>
      </c>
      <c r="E28" s="30"/>
      <c r="F28" s="30"/>
      <c r="G28" s="30"/>
      <c r="H28" s="30"/>
      <c r="I28" s="49"/>
      <c r="J28" s="31">
        <f>[1]работы!F9</f>
        <v>5320</v>
      </c>
      <c r="K28" s="31"/>
    </row>
    <row r="29" spans="3:11" ht="24" customHeight="1">
      <c r="C29" s="9">
        <f>[1]работы!B10</f>
        <v>41456</v>
      </c>
      <c r="D29" s="29" t="str">
        <f>[1]работы!E10</f>
        <v>Прочистка системы канализации с промежуточными колодцами. Аварийный ремонт системы канализации.</v>
      </c>
      <c r="E29" s="30"/>
      <c r="F29" s="30"/>
      <c r="G29" s="30"/>
      <c r="H29" s="30"/>
      <c r="I29" s="49"/>
      <c r="J29" s="31">
        <f>[1]работы!F10</f>
        <v>9378.85</v>
      </c>
      <c r="K29" s="31"/>
    </row>
    <row r="30" spans="3:11" ht="24" customHeight="1">
      <c r="C30" s="9">
        <f>[1]работы!B11</f>
        <v>41488</v>
      </c>
      <c r="D30" s="29" t="str">
        <f>[1]работы!E11</f>
        <v>Аварийный ремонт стояка системы ХВС</v>
      </c>
      <c r="E30" s="30"/>
      <c r="F30" s="30"/>
      <c r="G30" s="30"/>
      <c r="H30" s="30"/>
      <c r="I30" s="49"/>
      <c r="J30" s="31">
        <f>[1]работы!F11</f>
        <v>4664.04</v>
      </c>
      <c r="K30" s="31"/>
    </row>
    <row r="31" spans="3:11" ht="27" customHeight="1">
      <c r="C31" s="9">
        <f>[1]работы!B12</f>
        <v>41491</v>
      </c>
      <c r="D31" s="29" t="str">
        <f>[1]работы!E12</f>
        <v>Аварийный ремонт запорной арматуры  системы ХВС</v>
      </c>
      <c r="E31" s="30"/>
      <c r="F31" s="30"/>
      <c r="G31" s="30"/>
      <c r="H31" s="30"/>
      <c r="I31" s="49"/>
      <c r="J31" s="31">
        <f>[1]работы!F12</f>
        <v>410</v>
      </c>
      <c r="K31" s="31"/>
    </row>
    <row r="32" spans="3:11" ht="13.5" customHeight="1">
      <c r="C32" s="9">
        <f>[1]работы!B13</f>
        <v>41512</v>
      </c>
      <c r="D32" s="29" t="str">
        <f>[1]работы!E13</f>
        <v>Обследование кв. № 7, 10; установка заглушки на трубопроводе ХВС</v>
      </c>
      <c r="E32" s="30"/>
      <c r="F32" s="30"/>
      <c r="G32" s="30"/>
      <c r="H32" s="30"/>
      <c r="I32" s="49"/>
      <c r="J32" s="31">
        <f>[1]работы!F13</f>
        <v>710</v>
      </c>
      <c r="K32" s="31"/>
    </row>
    <row r="33" spans="3:12" ht="29.25" customHeight="1">
      <c r="C33" s="50" t="s">
        <v>28</v>
      </c>
      <c r="D33" s="29" t="s">
        <v>29</v>
      </c>
      <c r="E33" s="30"/>
      <c r="F33" s="30"/>
      <c r="G33" s="30"/>
      <c r="H33" s="30"/>
      <c r="I33" s="49"/>
      <c r="J33" s="31">
        <v>1624.7</v>
      </c>
      <c r="K33" s="31"/>
    </row>
    <row r="34" spans="3:12" ht="24">
      <c r="C34" s="50" t="s">
        <v>30</v>
      </c>
      <c r="D34" s="51" t="s">
        <v>31</v>
      </c>
      <c r="E34" s="52"/>
      <c r="F34" s="52"/>
      <c r="G34" s="52"/>
      <c r="H34" s="52"/>
      <c r="I34" s="49"/>
      <c r="J34" s="22">
        <v>2000</v>
      </c>
      <c r="K34" s="23"/>
    </row>
    <row r="35" spans="3:12" ht="24.75">
      <c r="C35" s="50" t="s">
        <v>32</v>
      </c>
      <c r="D35" s="29" t="s">
        <v>33</v>
      </c>
      <c r="E35" s="30"/>
      <c r="F35" s="30"/>
      <c r="G35" s="30"/>
      <c r="H35" s="30"/>
      <c r="I35" s="49"/>
      <c r="J35" s="22">
        <v>1630</v>
      </c>
      <c r="K35" s="23"/>
    </row>
    <row r="36" spans="3:12">
      <c r="C36" s="53"/>
      <c r="D36" s="24"/>
      <c r="E36" s="25"/>
      <c r="F36" s="25"/>
      <c r="G36" s="25"/>
      <c r="H36" s="25"/>
      <c r="I36" s="49"/>
      <c r="J36" s="27"/>
      <c r="K36" s="28"/>
    </row>
    <row r="37" spans="3:12">
      <c r="C37" s="11" t="s">
        <v>34</v>
      </c>
      <c r="D37" s="19"/>
      <c r="E37" s="20"/>
      <c r="F37" s="20"/>
      <c r="G37" s="20"/>
      <c r="H37" s="20"/>
      <c r="I37" s="54"/>
      <c r="J37" s="21">
        <f>SUM(J27:K36)</f>
        <v>27557.59</v>
      </c>
      <c r="K37" s="26"/>
    </row>
    <row r="38" spans="3:12" ht="15.75" customHeight="1"/>
    <row r="39" spans="3:12" ht="12.75" customHeight="1">
      <c r="F39" s="12" t="s">
        <v>17</v>
      </c>
    </row>
    <row r="40" spans="3:12">
      <c r="L40" s="13"/>
    </row>
    <row r="41" spans="3:12">
      <c r="C41" s="18" t="s">
        <v>18</v>
      </c>
      <c r="D41" s="18"/>
      <c r="E41" s="18"/>
      <c r="F41" s="18"/>
      <c r="G41" s="18"/>
      <c r="H41" s="18"/>
      <c r="I41" s="14">
        <f>I13+G20</f>
        <v>9364.1187267507285</v>
      </c>
      <c r="J41" s="12" t="s">
        <v>19</v>
      </c>
      <c r="K41" s="12"/>
    </row>
    <row r="42" spans="3:12">
      <c r="I42" s="15"/>
      <c r="J42" s="12"/>
      <c r="K42" s="12"/>
    </row>
    <row r="43" spans="3:12">
      <c r="C43" s="18" t="s">
        <v>20</v>
      </c>
      <c r="D43" s="18"/>
      <c r="E43" s="18"/>
      <c r="F43" s="18"/>
      <c r="G43" s="18"/>
      <c r="H43" s="18"/>
      <c r="I43" s="14">
        <f>J20</f>
        <v>17085.244722031086</v>
      </c>
      <c r="J43" s="12" t="s">
        <v>19</v>
      </c>
      <c r="K43" s="12"/>
    </row>
    <row r="44" spans="3:12">
      <c r="I44" s="15"/>
      <c r="J44" s="12"/>
      <c r="K44" s="12"/>
    </row>
    <row r="45" spans="3:12">
      <c r="C45" s="18" t="s">
        <v>21</v>
      </c>
      <c r="D45" s="18"/>
      <c r="E45" s="18"/>
      <c r="F45" s="18"/>
      <c r="G45" s="18"/>
      <c r="H45" s="18"/>
      <c r="I45" s="14">
        <f>D20-J37</f>
        <v>-17789.966799993686</v>
      </c>
      <c r="J45" s="12" t="s">
        <v>19</v>
      </c>
      <c r="K45" s="12"/>
    </row>
    <row r="47" spans="3:12">
      <c r="G47" s="17" t="s">
        <v>22</v>
      </c>
      <c r="H47" s="17"/>
      <c r="I47" s="14">
        <f>I41+I43+I45</f>
        <v>8659.3966487881262</v>
      </c>
      <c r="J47" s="12" t="s">
        <v>19</v>
      </c>
    </row>
    <row r="49" spans="3:10">
      <c r="C49" s="18" t="s">
        <v>23</v>
      </c>
      <c r="D49" s="18"/>
      <c r="E49" s="18"/>
      <c r="F49" s="18"/>
      <c r="G49" s="18"/>
      <c r="H49" s="18"/>
      <c r="I49" s="16">
        <f>[1]Лист3!AD115+[1]Лист3!AG115</f>
        <v>0</v>
      </c>
      <c r="J49" s="12" t="s">
        <v>24</v>
      </c>
    </row>
    <row r="50" spans="3:10" ht="15.75" customHeight="1"/>
    <row r="54" spans="3:10" ht="15.75" customHeight="1"/>
  </sheetData>
  <mergeCells count="45">
    <mergeCell ref="C8:K8"/>
    <mergeCell ref="D25:H25"/>
    <mergeCell ref="J25:K25"/>
    <mergeCell ref="D26:H26"/>
    <mergeCell ref="D27:H27"/>
    <mergeCell ref="J1:K1"/>
    <mergeCell ref="I2:K2"/>
    <mergeCell ref="H3:K3"/>
    <mergeCell ref="H4:K4"/>
    <mergeCell ref="C7:K7"/>
    <mergeCell ref="J27:K27"/>
    <mergeCell ref="C9:K9"/>
    <mergeCell ref="C10:K10"/>
    <mergeCell ref="C13:H13"/>
    <mergeCell ref="C15:K15"/>
    <mergeCell ref="C17:E17"/>
    <mergeCell ref="F17:H17"/>
    <mergeCell ref="I17:K17"/>
    <mergeCell ref="C23:K23"/>
    <mergeCell ref="J26:K26"/>
    <mergeCell ref="J28:K28"/>
    <mergeCell ref="J29:K29"/>
    <mergeCell ref="D28:H28"/>
    <mergeCell ref="D29:H29"/>
    <mergeCell ref="J30:K30"/>
    <mergeCell ref="J31:K31"/>
    <mergeCell ref="D30:H30"/>
    <mergeCell ref="D31:H31"/>
    <mergeCell ref="J32:K32"/>
    <mergeCell ref="J33:K33"/>
    <mergeCell ref="D32:H32"/>
    <mergeCell ref="D33:H33"/>
    <mergeCell ref="J34:K34"/>
    <mergeCell ref="J35:K35"/>
    <mergeCell ref="D34:H34"/>
    <mergeCell ref="D35:H35"/>
    <mergeCell ref="J36:K36"/>
    <mergeCell ref="J37:K37"/>
    <mergeCell ref="D36:H36"/>
    <mergeCell ref="D37:H37"/>
    <mergeCell ref="C41:H41"/>
    <mergeCell ref="C43:H43"/>
    <mergeCell ref="C45:H45"/>
    <mergeCell ref="G47:H47"/>
    <mergeCell ref="C49:H49"/>
  </mergeCells>
  <pageMargins left="0.37" right="0.17" top="0.41" bottom="0.35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2014-01-27T06:44:11Z</dcterms:modified>
</cp:coreProperties>
</file>