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I53" i="1"/>
  <c r="J42"/>
  <c r="H42"/>
  <c r="J25"/>
  <c r="J37" s="1"/>
  <c r="D25"/>
  <c r="C25"/>
  <c r="J17"/>
  <c r="I47" s="1"/>
  <c r="I17"/>
  <c r="G17"/>
  <c r="F17"/>
  <c r="D17"/>
  <c r="C17"/>
  <c r="I10"/>
  <c r="I45" s="1"/>
  <c r="E17" l="1"/>
  <c r="H17"/>
  <c r="K17"/>
  <c r="I49"/>
  <c r="I51" s="1"/>
</calcChain>
</file>

<file path=xl/sharedStrings.xml><?xml version="1.0" encoding="utf-8"?>
<sst xmlns="http://schemas.openxmlformats.org/spreadsheetml/2006/main" count="63" uniqueCount="51">
  <si>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</si>
  <si>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</si>
  <si>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</si>
  <si>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</si>
  <si>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И ВЫПОЛНЕННЫМ РАБОТАМ В МКД ЗА 2013 Г.</t>
  </si>
  <si>
    <t xml:space="preserve">Остаток средств капитального ремонта на 01.01.2013 г. руб. </t>
  </si>
  <si>
    <t>ОПЛАТА ЗА 2013 Г.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</si>
  <si>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</si>
  <si>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</si>
  <si>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</si>
  <si>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</si>
  <si>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</si>
  <si>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</si>
  <si>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</si>
  <si>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</si>
  <si>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</si>
  <si>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на отчетную дату</t>
  </si>
  <si>
    <t xml:space="preserve">Остаток средств капитального ремонта </t>
  </si>
  <si>
    <t xml:space="preserve">руб.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</si>
  <si>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</si>
  <si>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</si>
  <si>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</si>
  <si>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 xml:space="preserve">Задолженность за услуги управляющей организации  </t>
  </si>
  <si>
    <t>руб.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</si>
  <si>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</si>
  <si>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Сметная стоимость руб.</t>
  </si>
  <si>
    <t>Доля собственников руб.</t>
  </si>
  <si>
    <t>Наряд № 8/14-1 от 14.08.2013</t>
  </si>
  <si>
    <t>Устранение порыва на стояке системы ХВС</t>
  </si>
  <si>
    <t>Наряд № 30-9/2 от 30.09.2013</t>
  </si>
  <si>
    <t>Обследование подвального помещения на предмет порыва инженерных сетей</t>
  </si>
  <si>
    <t>Наряд № 28/11 от 28.11.2013</t>
  </si>
  <si>
    <t>Устранение порыва системы ХВС в подвале МКД</t>
  </si>
  <si>
    <t>Наряд № 29/11 от 29.11.2013</t>
  </si>
  <si>
    <t>Осушение подвального помещения, прочистка канализации</t>
  </si>
  <si>
    <t>Наряд № 02/12 от 02.12.2013</t>
  </si>
  <si>
    <t>Наряд № 3/12 от 03.12.2013</t>
  </si>
  <si>
    <t>Разработка груна экскаватором (канализация)</t>
  </si>
  <si>
    <t>Наряд № 10/12 от 10.12.2013</t>
  </si>
  <si>
    <t>Осушение подвального помещения</t>
  </si>
  <si>
    <t>Наряд № 17/12 от 17.12.2013</t>
  </si>
  <si>
    <t>Наряд № 18/12 от 18.12.2013</t>
  </si>
  <si>
    <t>Наряд № 21/12 от 21.12.2013</t>
  </si>
  <si>
    <t>Обследование подвального помещения на предмет порыва инженерных сетей. Отключение стояка ХВС.</t>
  </si>
  <si>
    <t>Итого</t>
  </si>
  <si>
    <t>Замена стояка системы теплоснабжения 3 под.</t>
  </si>
  <si>
    <t>18.10.2013 г.</t>
  </si>
  <si>
    <t>Замена входных дверей в подвал 1-го подъезда</t>
  </si>
  <si>
    <t>Наряд № 22/12 от 22.12.2013</t>
  </si>
  <si>
    <t>Замена стояка системы ХВС 2 под.</t>
  </si>
  <si>
    <t>Капремонт системы ХВС по подвалу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</si>
</sst>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0" xfId="0" applyFont="1"/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6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2" fontId="9" fillId="0" borderId="1" xfId="0" applyNumberFormat="1" applyFont="1" applyBorder="1" applyAlignment="1">
      <alignment wrapText="1"/>
    </xf>
    <xf numFmtId="0" fontId="9" fillId="0" borderId="0" xfId="0" applyFont="1"/>
    <xf numFmtId="14" fontId="10" fillId="0" borderId="5" xfId="0" applyNumberFormat="1" applyFont="1" applyBorder="1" applyAlignment="1">
      <alignment horizontal="center"/>
    </xf>
    <xf numFmtId="14" fontId="0" fillId="0" borderId="5" xfId="0" applyNumberFormat="1" applyBorder="1" applyAlignment="1"/>
    <xf numFmtId="0" fontId="6" fillId="0" borderId="5" xfId="0" applyFont="1" applyBorder="1" applyAlignment="1"/>
    <xf numFmtId="14" fontId="1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4;&#1058;&#1063;&#1045;&#1058;&#1067;%20&#1055;&#1054;%20&#1044;&#1054;&#1052;&#1040;&#1052;%202013/&#1043;&#1040;&#1051;&#1050;&#1048;&#1053;&#1057;&#1050;&#1054;&#1045;/&#1059;&#1051;.%20&#1040;&#1043;&#1056;&#1054;&#1053;&#1054;&#1052;&#1048;&#1063;&#1045;&#1057;&#1050;&#1040;&#1071;,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%202013/&#1055;&#1056;&#1054;&#1058;&#1054;&#1050;&#1054;&#1051;&#1067;%20&#1057;&#1054;&#1041;&#1056;&#1040;&#1053;&#1048;&#1049;%20&#1052;&#1050;&#1044;%202013/&#1043;&#1040;&#1051;&#1050;&#1048;&#1053;&#1057;&#1050;&#1054;&#1045;/&#1040;&#1075;&#1088;&#1086;&#1085;&#1086;&#1084;&#1080;&#1095;&#1077;&#1089;&#1082;&#1072;&#1103;%202/&#1056;&#1072;&#1089;&#1095;&#1077;&#1090;%20&#1087;&#1086;%20&#1044;%20&#8470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0">
          <cell r="E70">
            <v>13065.630000000019</v>
          </cell>
        </row>
      </sheetData>
      <sheetData sheetId="1" refreshError="1"/>
      <sheetData sheetId="2">
        <row r="113">
          <cell r="F113">
            <v>16800</v>
          </cell>
          <cell r="O113">
            <v>28882.890000000007</v>
          </cell>
          <cell r="AA113">
            <v>25971.78</v>
          </cell>
        </row>
        <row r="114">
          <cell r="F114">
            <v>19142.898190240528</v>
          </cell>
          <cell r="O114">
            <v>32910.909787172692</v>
          </cell>
          <cell r="AA114">
            <v>27901.588064520907</v>
          </cell>
        </row>
        <row r="115">
          <cell r="AD115">
            <v>0</v>
          </cell>
          <cell r="AG115">
            <v>0</v>
          </cell>
        </row>
      </sheetData>
      <sheetData sheetId="3">
        <row r="8">
          <cell r="B8">
            <v>41389</v>
          </cell>
          <cell r="E8" t="str">
            <v>Порыв системы ХВС</v>
          </cell>
          <cell r="F8">
            <v>1370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в ГЖИ"/>
      <sheetName val="электрика"/>
      <sheetName val="ХВС"/>
      <sheetName val="электрика учет (2)"/>
    </sheetNames>
    <sheetDataSet>
      <sheetData sheetId="0"/>
      <sheetData sheetId="1"/>
      <sheetData sheetId="2">
        <row r="33">
          <cell r="F33">
            <v>50934</v>
          </cell>
        </row>
        <row r="36">
          <cell r="F36">
            <v>41653.825199999999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tabSelected="1" topLeftCell="A32" workbookViewId="0">
      <selection activeCell="K9" sqref="K9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35" t="s">
        <v>0</v>
      </c>
      <c r="K1" s="35"/>
    </row>
    <row r="2" spans="3:11">
      <c r="H2" s="2"/>
      <c r="I2" s="35" t="s">
        <v>1</v>
      </c>
      <c r="J2" s="35"/>
      <c r="K2" s="35"/>
    </row>
    <row r="3" spans="3:11">
      <c r="H3" s="35" t="s">
        <v>2</v>
      </c>
      <c r="I3" s="35"/>
      <c r="J3" s="35"/>
      <c r="K3" s="35"/>
    </row>
    <row r="4" spans="3:11">
      <c r="H4" s="35" t="s">
        <v>24</v>
      </c>
      <c r="I4" s="35"/>
      <c r="J4" s="35"/>
      <c r="K4" s="35"/>
    </row>
    <row r="6" spans="3:11" hidden="1"/>
    <row r="7" spans="3:11">
      <c r="C7" s="36" t="s">
        <v>3</v>
      </c>
      <c r="D7" s="36"/>
      <c r="E7" s="36"/>
      <c r="F7" s="36"/>
      <c r="G7" s="36"/>
      <c r="H7" s="36"/>
      <c r="I7" s="36"/>
      <c r="J7" s="36"/>
      <c r="K7" s="36"/>
    </row>
    <row r="8" spans="3:11">
      <c r="C8" s="36" t="s">
        <v>4</v>
      </c>
      <c r="D8" s="36"/>
      <c r="E8" s="36"/>
      <c r="F8" s="36"/>
      <c r="G8" s="36"/>
      <c r="H8" s="36"/>
      <c r="I8" s="36"/>
      <c r="J8" s="36"/>
      <c r="K8" s="36"/>
    </row>
    <row r="9" spans="3:11" ht="8.25" customHeight="1">
      <c r="C9" s="3"/>
      <c r="D9" s="3"/>
      <c r="E9" s="3"/>
      <c r="F9" s="3"/>
      <c r="G9" s="3"/>
      <c r="H9" s="3"/>
      <c r="I9" s="3"/>
      <c r="J9" s="3"/>
      <c r="K9" s="3"/>
    </row>
    <row r="10" spans="3:11" ht="15.75" customHeight="1">
      <c r="C10" s="38" t="s">
        <v>5</v>
      </c>
      <c r="D10" s="38"/>
      <c r="E10" s="38"/>
      <c r="F10" s="38"/>
      <c r="G10" s="38"/>
      <c r="H10" s="38"/>
      <c r="I10" s="37">
        <f>[1]отчет!E70</f>
        <v>13065.630000000019</v>
      </c>
      <c r="J10" s="4"/>
      <c r="K10" s="4"/>
    </row>
    <row r="11" spans="3:11" ht="9" customHeight="1"/>
    <row r="12" spans="3:11">
      <c r="C12" s="13" t="s">
        <v>6</v>
      </c>
      <c r="D12" s="13"/>
      <c r="E12" s="13"/>
      <c r="F12" s="13"/>
      <c r="G12" s="13"/>
      <c r="H12" s="13"/>
      <c r="I12" s="13"/>
      <c r="J12" s="13"/>
      <c r="K12" s="13"/>
    </row>
    <row r="13" spans="3:11" ht="7.5" customHeight="1"/>
    <row r="14" spans="3:11">
      <c r="C14" s="32" t="s">
        <v>7</v>
      </c>
      <c r="D14" s="33"/>
      <c r="E14" s="34"/>
      <c r="F14" s="32" t="s">
        <v>8</v>
      </c>
      <c r="G14" s="33"/>
      <c r="H14" s="34"/>
      <c r="I14" s="32" t="s">
        <v>9</v>
      </c>
      <c r="J14" s="33"/>
      <c r="K14" s="34"/>
    </row>
    <row r="15" spans="3:11">
      <c r="C15" s="5" t="s">
        <v>10</v>
      </c>
      <c r="D15" s="5" t="s">
        <v>11</v>
      </c>
      <c r="E15" s="5" t="s">
        <v>12</v>
      </c>
      <c r="F15" s="5" t="s">
        <v>10</v>
      </c>
      <c r="G15" s="5" t="s">
        <v>11</v>
      </c>
      <c r="H15" s="5" t="s">
        <v>12</v>
      </c>
      <c r="I15" s="5" t="s">
        <v>10</v>
      </c>
      <c r="J15" s="5" t="s">
        <v>11</v>
      </c>
      <c r="K15" s="5" t="s">
        <v>12</v>
      </c>
    </row>
    <row r="16" spans="3:11" ht="9" customHeight="1">
      <c r="C16" s="6"/>
      <c r="D16" s="6"/>
      <c r="E16" s="6"/>
      <c r="F16" s="6"/>
      <c r="G16" s="6"/>
      <c r="H16" s="6"/>
      <c r="I16" s="6"/>
      <c r="J16" s="6"/>
      <c r="K16" s="6"/>
    </row>
    <row r="17" spans="3:11">
      <c r="C17" s="8">
        <f>[1]Лист3!F113</f>
        <v>16800</v>
      </c>
      <c r="D17" s="8">
        <f>[1]Лист3!F114</f>
        <v>19142.898190240528</v>
      </c>
      <c r="E17" s="6">
        <f>C17-D17</f>
        <v>-2342.8981902405285</v>
      </c>
      <c r="F17" s="8">
        <f>[1]Лист3!O113</f>
        <v>28882.890000000007</v>
      </c>
      <c r="G17" s="8">
        <f>[1]Лист3!O114</f>
        <v>32910.909787172692</v>
      </c>
      <c r="H17" s="6">
        <f>F17-G17</f>
        <v>-4028.019787172685</v>
      </c>
      <c r="I17" s="8">
        <f>[1]Лист3!AA113</f>
        <v>25971.78</v>
      </c>
      <c r="J17" s="8">
        <f>[1]Лист3!AA114</f>
        <v>27901.588064520907</v>
      </c>
      <c r="K17" s="6">
        <f>I17-J17</f>
        <v>-1929.8080645209084</v>
      </c>
    </row>
    <row r="18" spans="3:11" ht="9" customHeight="1">
      <c r="C18" s="6"/>
      <c r="D18" s="6"/>
      <c r="E18" s="6"/>
      <c r="F18" s="6"/>
      <c r="G18" s="6"/>
      <c r="H18" s="6"/>
      <c r="I18" s="6"/>
      <c r="J18" s="6"/>
      <c r="K18" s="6"/>
    </row>
    <row r="19" spans="3:11" ht="15.75" hidden="1" customHeight="1"/>
    <row r="20" spans="3:11" ht="18.75" customHeight="1">
      <c r="C20" s="27" t="s">
        <v>13</v>
      </c>
      <c r="D20" s="27"/>
      <c r="E20" s="27"/>
      <c r="F20" s="27"/>
      <c r="G20" s="27"/>
      <c r="H20" s="27"/>
      <c r="I20" s="27"/>
      <c r="J20" s="27"/>
      <c r="K20" s="27"/>
    </row>
    <row r="21" spans="3:11" ht="6.75" customHeight="1">
      <c r="C21" s="13"/>
      <c r="D21" s="13"/>
      <c r="E21" s="13"/>
      <c r="F21" s="13"/>
      <c r="G21" s="13"/>
      <c r="H21" s="13"/>
      <c r="I21" s="13"/>
      <c r="J21" s="13"/>
      <c r="K21" s="13"/>
    </row>
    <row r="22" spans="3:11" ht="15.75" hidden="1" customHeight="1"/>
    <row r="23" spans="3:11" ht="30.75" customHeight="1">
      <c r="C23" s="7" t="s">
        <v>14</v>
      </c>
      <c r="D23" s="28" t="s">
        <v>15</v>
      </c>
      <c r="E23" s="28"/>
      <c r="F23" s="28"/>
      <c r="G23" s="28"/>
      <c r="H23" s="28" t="s">
        <v>25</v>
      </c>
      <c r="I23" s="28"/>
      <c r="J23" s="28" t="s">
        <v>26</v>
      </c>
      <c r="K23" s="28"/>
    </row>
    <row r="24" spans="3:11" ht="6" customHeight="1">
      <c r="C24" s="7"/>
      <c r="D24" s="29"/>
      <c r="E24" s="30"/>
      <c r="F24" s="30"/>
      <c r="G24" s="31"/>
      <c r="H24" s="29"/>
      <c r="I24" s="31"/>
      <c r="J24" s="29"/>
      <c r="K24" s="31"/>
    </row>
    <row r="25" spans="3:11" ht="15" customHeight="1">
      <c r="C25" s="46">
        <f>[1]работы!B8</f>
        <v>41389</v>
      </c>
      <c r="D25" s="23" t="str">
        <f>[1]работы!E8</f>
        <v>Порыв системы ХВС</v>
      </c>
      <c r="E25" s="24"/>
      <c r="F25" s="24"/>
      <c r="G25" s="25"/>
      <c r="H25" s="26"/>
      <c r="I25" s="26"/>
      <c r="J25" s="26">
        <f>[1]работы!F8</f>
        <v>1370</v>
      </c>
      <c r="K25" s="26"/>
    </row>
    <row r="26" spans="3:11" ht="23.25">
      <c r="C26" s="49" t="s">
        <v>27</v>
      </c>
      <c r="D26" s="23" t="s">
        <v>28</v>
      </c>
      <c r="E26" s="24"/>
      <c r="F26" s="24"/>
      <c r="G26" s="25"/>
      <c r="H26" s="21"/>
      <c r="I26" s="22"/>
      <c r="J26" s="26">
        <v>1206</v>
      </c>
      <c r="K26" s="26"/>
    </row>
    <row r="27" spans="3:11" ht="23.25">
      <c r="C27" s="49" t="s">
        <v>29</v>
      </c>
      <c r="D27" s="23" t="s">
        <v>30</v>
      </c>
      <c r="E27" s="24"/>
      <c r="F27" s="24"/>
      <c r="G27" s="25"/>
      <c r="H27" s="21"/>
      <c r="I27" s="22"/>
      <c r="J27" s="26">
        <v>600</v>
      </c>
      <c r="K27" s="26"/>
    </row>
    <row r="28" spans="3:11" ht="23.25">
      <c r="C28" s="49" t="s">
        <v>31</v>
      </c>
      <c r="D28" s="23" t="s">
        <v>32</v>
      </c>
      <c r="E28" s="24"/>
      <c r="F28" s="24"/>
      <c r="G28" s="25"/>
      <c r="H28" s="21"/>
      <c r="I28" s="22"/>
      <c r="J28" s="26">
        <v>3300</v>
      </c>
      <c r="K28" s="26"/>
    </row>
    <row r="29" spans="3:11" ht="23.25">
      <c r="C29" s="49" t="s">
        <v>33</v>
      </c>
      <c r="D29" s="23" t="s">
        <v>34</v>
      </c>
      <c r="E29" s="24"/>
      <c r="F29" s="24"/>
      <c r="G29" s="25"/>
      <c r="H29" s="21"/>
      <c r="I29" s="22"/>
      <c r="J29" s="26">
        <v>10067.5</v>
      </c>
      <c r="K29" s="26"/>
    </row>
    <row r="30" spans="3:11" ht="23.25">
      <c r="C30" s="49" t="s">
        <v>35</v>
      </c>
      <c r="D30" s="23" t="s">
        <v>34</v>
      </c>
      <c r="E30" s="24"/>
      <c r="F30" s="24"/>
      <c r="G30" s="25"/>
      <c r="H30" s="21"/>
      <c r="I30" s="22"/>
      <c r="J30" s="26">
        <v>4660.5</v>
      </c>
      <c r="K30" s="26"/>
    </row>
    <row r="31" spans="3:11" ht="23.25">
      <c r="C31" s="49" t="s">
        <v>36</v>
      </c>
      <c r="D31" s="23" t="s">
        <v>37</v>
      </c>
      <c r="E31" s="24"/>
      <c r="F31" s="24"/>
      <c r="G31" s="25"/>
      <c r="H31" s="21"/>
      <c r="I31" s="22"/>
      <c r="J31" s="26">
        <v>5000</v>
      </c>
      <c r="K31" s="26"/>
    </row>
    <row r="32" spans="3:11" ht="23.25">
      <c r="C32" s="49" t="s">
        <v>38</v>
      </c>
      <c r="D32" s="23" t="s">
        <v>39</v>
      </c>
      <c r="E32" s="24"/>
      <c r="F32" s="24"/>
      <c r="G32" s="25"/>
      <c r="H32" s="21"/>
      <c r="I32" s="22"/>
      <c r="J32" s="26">
        <v>900</v>
      </c>
      <c r="K32" s="26"/>
    </row>
    <row r="33" spans="3:12" ht="23.25">
      <c r="C33" s="49" t="s">
        <v>40</v>
      </c>
      <c r="D33" s="23" t="s">
        <v>39</v>
      </c>
      <c r="E33" s="24"/>
      <c r="F33" s="24"/>
      <c r="G33" s="25"/>
      <c r="H33" s="21"/>
      <c r="I33" s="22"/>
      <c r="J33" s="26">
        <v>1800</v>
      </c>
      <c r="K33" s="26"/>
    </row>
    <row r="34" spans="3:12" ht="23.25">
      <c r="C34" s="49" t="s">
        <v>41</v>
      </c>
      <c r="D34" s="23" t="s">
        <v>39</v>
      </c>
      <c r="E34" s="24"/>
      <c r="F34" s="24"/>
      <c r="G34" s="25"/>
      <c r="H34" s="21"/>
      <c r="I34" s="22"/>
      <c r="J34" s="26">
        <v>2100</v>
      </c>
      <c r="K34" s="26"/>
    </row>
    <row r="35" spans="3:12" ht="23.25">
      <c r="C35" s="49" t="s">
        <v>42</v>
      </c>
      <c r="D35" s="23" t="s">
        <v>43</v>
      </c>
      <c r="E35" s="24"/>
      <c r="F35" s="24"/>
      <c r="G35" s="25"/>
      <c r="H35" s="21"/>
      <c r="I35" s="22"/>
      <c r="J35" s="26">
        <v>705.21</v>
      </c>
      <c r="K35" s="26"/>
    </row>
    <row r="36" spans="3:12" ht="9" customHeight="1">
      <c r="C36" s="47"/>
      <c r="D36" s="23"/>
      <c r="E36" s="24"/>
      <c r="F36" s="24"/>
      <c r="G36" s="25"/>
      <c r="H36" s="21"/>
      <c r="I36" s="22"/>
      <c r="J36" s="26"/>
      <c r="K36" s="26"/>
    </row>
    <row r="37" spans="3:12">
      <c r="C37" s="48" t="s">
        <v>44</v>
      </c>
      <c r="D37" s="18"/>
      <c r="E37" s="19"/>
      <c r="F37" s="19"/>
      <c r="G37" s="20"/>
      <c r="H37" s="18"/>
      <c r="I37" s="20"/>
      <c r="J37" s="15">
        <f>SUM(J25:K36)</f>
        <v>31709.21</v>
      </c>
      <c r="K37" s="20"/>
    </row>
    <row r="38" spans="3:12" ht="9" customHeight="1">
      <c r="C38" s="47"/>
      <c r="D38" s="39"/>
      <c r="E38" s="40"/>
      <c r="F38" s="40"/>
      <c r="G38" s="41"/>
      <c r="H38" s="21"/>
      <c r="I38" s="22"/>
      <c r="J38" s="16"/>
      <c r="K38" s="17"/>
    </row>
    <row r="39" spans="3:12" ht="15" customHeight="1">
      <c r="C39" s="46">
        <v>41527</v>
      </c>
      <c r="D39" s="23" t="s">
        <v>45</v>
      </c>
      <c r="E39" s="24"/>
      <c r="F39" s="24"/>
      <c r="G39" s="25"/>
      <c r="H39" s="16">
        <v>8722</v>
      </c>
      <c r="I39" s="17"/>
      <c r="J39" s="16">
        <v>8722</v>
      </c>
      <c r="K39" s="17"/>
    </row>
    <row r="40" spans="3:12" ht="13.5" customHeight="1">
      <c r="C40" s="46" t="s">
        <v>46</v>
      </c>
      <c r="D40" s="23" t="s">
        <v>47</v>
      </c>
      <c r="E40" s="24"/>
      <c r="F40" s="24"/>
      <c r="G40" s="25"/>
      <c r="H40" s="26"/>
      <c r="I40" s="26"/>
      <c r="J40" s="26">
        <v>5000</v>
      </c>
      <c r="K40" s="26"/>
    </row>
    <row r="41" spans="3:12" ht="24.75" customHeight="1">
      <c r="C41" s="49" t="s">
        <v>48</v>
      </c>
      <c r="D41" s="23" t="s">
        <v>49</v>
      </c>
      <c r="E41" s="24"/>
      <c r="F41" s="24"/>
      <c r="G41" s="25"/>
      <c r="H41" s="26"/>
      <c r="I41" s="26"/>
      <c r="J41" s="26">
        <v>6443.95</v>
      </c>
      <c r="K41" s="26"/>
    </row>
    <row r="42" spans="3:12">
      <c r="C42" s="49">
        <v>41633</v>
      </c>
      <c r="D42" s="23" t="s">
        <v>50</v>
      </c>
      <c r="E42" s="24"/>
      <c r="F42" s="24"/>
      <c r="G42" s="25"/>
      <c r="H42" s="26">
        <f>[2]ХВС!$F$33</f>
        <v>50934</v>
      </c>
      <c r="I42" s="26"/>
      <c r="J42" s="26">
        <f>[2]ХВС!$F$36</f>
        <v>41653.825199999999</v>
      </c>
      <c r="K42" s="26"/>
    </row>
    <row r="43" spans="3:12" ht="22.5" customHeight="1">
      <c r="F43" s="9" t="s">
        <v>16</v>
      </c>
    </row>
    <row r="44" spans="3:12" ht="9" customHeight="1"/>
    <row r="45" spans="3:12" ht="14.25" customHeight="1">
      <c r="C45" s="14" t="s">
        <v>17</v>
      </c>
      <c r="D45" s="14"/>
      <c r="E45" s="14"/>
      <c r="F45" s="14"/>
      <c r="G45" s="14"/>
      <c r="H45" s="14"/>
      <c r="I45" s="11">
        <f>I10+G17-J42</f>
        <v>4322.7145871727116</v>
      </c>
      <c r="J45" s="9" t="s">
        <v>18</v>
      </c>
      <c r="K45" s="9"/>
      <c r="L45" s="10"/>
    </row>
    <row r="46" spans="3:12" ht="9" customHeight="1">
      <c r="I46" s="12"/>
      <c r="J46" s="9"/>
      <c r="K46" s="9"/>
    </row>
    <row r="47" spans="3:12" ht="15.75" customHeight="1">
      <c r="C47" s="14" t="s">
        <v>19</v>
      </c>
      <c r="D47" s="14"/>
      <c r="E47" s="14"/>
      <c r="F47" s="14"/>
      <c r="G47" s="14"/>
      <c r="H47" s="14"/>
      <c r="I47" s="11">
        <f>J17-J39-J40-J41</f>
        <v>7735.6380645209074</v>
      </c>
      <c r="J47" s="9" t="s">
        <v>18</v>
      </c>
      <c r="K47" s="9"/>
    </row>
    <row r="48" spans="3:12" ht="9" customHeight="1">
      <c r="I48" s="12"/>
      <c r="J48" s="9"/>
      <c r="K48" s="9"/>
    </row>
    <row r="49" spans="3:11" ht="15" customHeight="1">
      <c r="C49" s="14" t="s">
        <v>20</v>
      </c>
      <c r="D49" s="14"/>
      <c r="E49" s="14"/>
      <c r="F49" s="14"/>
      <c r="G49" s="14"/>
      <c r="H49" s="14"/>
      <c r="I49" s="11">
        <f>D17-J37</f>
        <v>-12566.311809759471</v>
      </c>
      <c r="J49" s="9" t="s">
        <v>18</v>
      </c>
      <c r="K49" s="9"/>
    </row>
    <row r="50" spans="3:11" ht="9" customHeight="1"/>
    <row r="51" spans="3:11" ht="15.75" customHeight="1">
      <c r="G51" s="13" t="s">
        <v>21</v>
      </c>
      <c r="H51" s="13"/>
      <c r="I51" s="11">
        <f>I45+I47+I49</f>
        <v>-507.95915806585253</v>
      </c>
      <c r="J51" s="9" t="s">
        <v>18</v>
      </c>
    </row>
    <row r="52" spans="3:11" ht="9" customHeight="1">
      <c r="I52" s="42"/>
    </row>
    <row r="53" spans="3:11">
      <c r="C53" s="43" t="s">
        <v>22</v>
      </c>
      <c r="D53" s="43"/>
      <c r="E53" s="43"/>
      <c r="F53" s="43"/>
      <c r="G53" s="43"/>
      <c r="H53" s="43"/>
      <c r="I53" s="44">
        <f>[1]Лист3!AD115+[1]Лист3!AG115</f>
        <v>0</v>
      </c>
      <c r="J53" s="45" t="s">
        <v>23</v>
      </c>
    </row>
  </sheetData>
  <mergeCells count="78">
    <mergeCell ref="C49:H49"/>
    <mergeCell ref="G51:H51"/>
    <mergeCell ref="C53:H53"/>
    <mergeCell ref="D42:G42"/>
    <mergeCell ref="H42:I42"/>
    <mergeCell ref="J42:K42"/>
    <mergeCell ref="C45:H45"/>
    <mergeCell ref="C47:H47"/>
    <mergeCell ref="J39:K39"/>
    <mergeCell ref="D40:G40"/>
    <mergeCell ref="H40:I40"/>
    <mergeCell ref="J40:K40"/>
    <mergeCell ref="D41:G41"/>
    <mergeCell ref="H41:I41"/>
    <mergeCell ref="J41:K41"/>
    <mergeCell ref="C8:K8"/>
    <mergeCell ref="C10:H10"/>
    <mergeCell ref="J1:K1"/>
    <mergeCell ref="I2:K2"/>
    <mergeCell ref="H3:K3"/>
    <mergeCell ref="H4:K4"/>
    <mergeCell ref="C7:K7"/>
    <mergeCell ref="C12:K12"/>
    <mergeCell ref="C14:E14"/>
    <mergeCell ref="F14:H14"/>
    <mergeCell ref="I14:K14"/>
    <mergeCell ref="C20:K20"/>
    <mergeCell ref="C21:K21"/>
    <mergeCell ref="D23:G23"/>
    <mergeCell ref="H23:I23"/>
    <mergeCell ref="J23:K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H33:I33"/>
    <mergeCell ref="J33:K33"/>
    <mergeCell ref="D34:G34"/>
    <mergeCell ref="H34:I34"/>
    <mergeCell ref="J34:K34"/>
    <mergeCell ref="D35:G35"/>
    <mergeCell ref="H35:I35"/>
    <mergeCell ref="J35:K35"/>
    <mergeCell ref="D36:G36"/>
    <mergeCell ref="H36:I36"/>
    <mergeCell ref="J36:K36"/>
    <mergeCell ref="D37:G37"/>
    <mergeCell ref="H37:I37"/>
    <mergeCell ref="J37:K37"/>
    <mergeCell ref="D38:G38"/>
    <mergeCell ref="H38:I38"/>
    <mergeCell ref="J38:K38"/>
    <mergeCell ref="D39:G39"/>
    <mergeCell ref="H39:I39"/>
  </mergeCells>
  <pageMargins left="0.37" right="0.17" top="0.2" bottom="0.22" header="0.17" footer="0.17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2014-01-27T07:18:43Z</dcterms:modified>
</cp:coreProperties>
</file>