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4" i="1"/>
  <c r="J36"/>
  <c r="D36"/>
  <c r="J35"/>
  <c r="D35"/>
  <c r="C35"/>
  <c r="J34"/>
  <c r="D34"/>
  <c r="C34"/>
  <c r="J33"/>
  <c r="D33"/>
  <c r="C33"/>
  <c r="J32"/>
  <c r="D32"/>
  <c r="C32"/>
  <c r="J31"/>
  <c r="D31"/>
  <c r="C31"/>
  <c r="D24"/>
  <c r="I50" s="1"/>
  <c r="C24"/>
  <c r="E24" s="1"/>
  <c r="J19"/>
  <c r="I46" s="1"/>
  <c r="I19"/>
  <c r="K19" s="1"/>
  <c r="G19"/>
  <c r="F19"/>
  <c r="H19" s="1"/>
  <c r="D19"/>
  <c r="C19"/>
  <c r="E19" s="1"/>
  <c r="I12"/>
  <c r="J40" l="1"/>
  <c r="I48" s="1"/>
  <c r="I44"/>
  <c r="I52" s="1"/>
</calcChain>
</file>

<file path=xl/sharedStrings.xml><?xml version="1.0" encoding="utf-8"?>
<sst xmlns="http://schemas.openxmlformats.org/spreadsheetml/2006/main" count="46" uniqueCount="32">
  <si>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</si>
  <si>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</si>
  <si>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</si>
  <si>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</si>
  <si>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</si>
  <si>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</si>
  <si>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</si>
  <si>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</si>
  <si>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</si>
  <si>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</si>
  <si>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</si>
  <si>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</si>
  <si>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</si>
  <si>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</si>
  <si>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</si>
  <si>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</si>
  <si>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</si>
  <si>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</si>
  <si>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>на отчетную дату</t>
  </si>
  <si>
    <t>ОПЛАТА ЗА 2013 Г.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</si>
  <si>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</si>
  <si>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</si>
  <si>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д. Баранникова, ул. Пионерская, 5</t>
  </si>
  <si>
    <t>Задолженность собственников за выполненные работы, оказанные услуги по состоянию на 01.01.2013 г. руб.</t>
  </si>
  <si>
    <t>Содержание жилья</t>
  </si>
  <si>
    <t>Наряд № 18/10 от 18.10.2013</t>
  </si>
  <si>
    <t>Смена запорной арматуры системы теплоснабжения</t>
  </si>
  <si>
    <t xml:space="preserve">Остаток средств капитального ремонта   </t>
  </si>
  <si>
    <t xml:space="preserve">Остаток средств текущего ремонта  </t>
  </si>
  <si>
    <t xml:space="preserve">Остаток средств аварийного ремонта  </t>
  </si>
  <si>
    <t xml:space="preserve">Остаток средств с содержания жилья  </t>
  </si>
  <si>
    <t xml:space="preserve">Задолженность за услуги управляющей организации руб.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</si>
</sst>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5" xfId="0" applyNumberFormat="1" applyBorder="1"/>
    <xf numFmtId="0" fontId="2" fillId="0" borderId="5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3" fillId="0" borderId="5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/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5;&#1048;&#1054;&#1053;&#1045;&#1056;&#1057;&#1050;&#1040;&#1071;,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 "/>
      <sheetName val="итог отчет верный"/>
    </sheetNames>
    <sheetDataSet>
      <sheetData sheetId="0">
        <row r="74">
          <cell r="E74">
            <v>-36097.690000000017</v>
          </cell>
          <cell r="K74">
            <v>29032.090000000011</v>
          </cell>
        </row>
      </sheetData>
      <sheetData sheetId="1" refreshError="1"/>
      <sheetData sheetId="2">
        <row r="113">
          <cell r="R113">
            <v>17781.400000000001</v>
          </cell>
          <cell r="U113">
            <v>29290.449999999997</v>
          </cell>
          <cell r="AD113">
            <v>9779.77</v>
          </cell>
          <cell r="AG113">
            <v>9459.15</v>
          </cell>
        </row>
        <row r="114">
          <cell r="R114">
            <v>14494.586699199983</v>
          </cell>
          <cell r="U114">
            <v>23874.953190243392</v>
          </cell>
          <cell r="AD114">
            <v>7972.02268455999</v>
          </cell>
          <cell r="AG114">
            <v>7448.6355851229046</v>
          </cell>
        </row>
        <row r="115">
          <cell r="AJ115">
            <v>0</v>
          </cell>
          <cell r="AM115">
            <v>0</v>
          </cell>
        </row>
      </sheetData>
      <sheetData sheetId="3">
        <row r="8">
          <cell r="B8">
            <v>41310</v>
          </cell>
          <cell r="E8" t="str">
            <v>Устранение порыва системы ХВС</v>
          </cell>
          <cell r="F8">
            <v>2760</v>
          </cell>
        </row>
        <row r="9">
          <cell r="B9">
            <v>41319</v>
          </cell>
          <cell r="E9" t="str">
            <v>Устранение течи из запорной арматуры системы теплоснабжения</v>
          </cell>
          <cell r="F9">
            <v>1320</v>
          </cell>
        </row>
        <row r="10">
          <cell r="B10">
            <v>41321</v>
          </cell>
          <cell r="E10" t="str">
            <v xml:space="preserve">Прочистка системы водоотведения </v>
          </cell>
          <cell r="F10">
            <v>1760</v>
          </cell>
        </row>
        <row r="11">
          <cell r="B11">
            <v>41344</v>
          </cell>
          <cell r="E11" t="str">
            <v>Устранение порыва системы ХВС</v>
          </cell>
          <cell r="F11">
            <v>880</v>
          </cell>
        </row>
        <row r="12">
          <cell r="B12">
            <v>41388</v>
          </cell>
          <cell r="E12" t="str">
            <v>Прочистка канализационных выпусков</v>
          </cell>
          <cell r="F12">
            <v>880</v>
          </cell>
        </row>
        <row r="13">
          <cell r="E13" t="str">
            <v>Прочистка канализации, порыв системы ХВС</v>
          </cell>
          <cell r="F13">
            <v>2156.2399999999998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4"/>
  <sheetViews>
    <sheetView tabSelected="1" workbookViewId="0">
      <selection activeCell="K11" sqref="K11"/>
    </sheetView>
  </sheetViews>
  <sheetFormatPr defaultRowHeight="15.75"/>
  <cols>
    <col min="1" max="1" width="3" style="1" customWidth="1"/>
    <col min="2" max="2" width="0" style="1" hidden="1" customWidth="1"/>
    <col min="3" max="3" width="11.5703125" style="1" customWidth="1"/>
    <col min="4" max="4" width="9.5703125" style="1" customWidth="1"/>
    <col min="5" max="5" width="9.140625" style="1"/>
    <col min="6" max="6" width="10.85546875" style="1" customWidth="1"/>
    <col min="7" max="7" width="9.5703125" style="1" bestFit="1" customWidth="1"/>
    <col min="8" max="8" width="10.140625" style="1" customWidth="1"/>
    <col min="9" max="9" width="11.28515625" style="1" customWidth="1"/>
    <col min="10" max="10" width="8.5703125" style="1" customWidth="1"/>
    <col min="11" max="11" width="10.5703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1" t="s">
        <v>0</v>
      </c>
      <c r="K1" s="21"/>
    </row>
    <row r="2" spans="3:11">
      <c r="H2" s="2"/>
      <c r="I2" s="21" t="s">
        <v>1</v>
      </c>
      <c r="J2" s="21"/>
      <c r="K2" s="21"/>
    </row>
    <row r="3" spans="3:11">
      <c r="H3" s="21" t="s">
        <v>2</v>
      </c>
      <c r="I3" s="21"/>
      <c r="J3" s="21"/>
      <c r="K3" s="21"/>
    </row>
    <row r="4" spans="3:11">
      <c r="H4" s="21" t="s">
        <v>21</v>
      </c>
      <c r="I4" s="21"/>
      <c r="J4" s="21"/>
      <c r="K4" s="21"/>
    </row>
    <row r="6" spans="3:11" ht="0.75" customHeight="1"/>
    <row r="7" spans="3:11">
      <c r="C7" s="28" t="s">
        <v>3</v>
      </c>
      <c r="D7" s="28"/>
      <c r="E7" s="28"/>
      <c r="F7" s="28"/>
      <c r="G7" s="28"/>
      <c r="H7" s="28"/>
      <c r="I7" s="28"/>
      <c r="J7" s="28"/>
      <c r="K7" s="28"/>
    </row>
    <row r="8" spans="3:11">
      <c r="C8" s="28" t="s">
        <v>20</v>
      </c>
      <c r="D8" s="28"/>
      <c r="E8" s="28"/>
      <c r="F8" s="28"/>
      <c r="G8" s="28"/>
      <c r="H8" s="28"/>
      <c r="I8" s="28"/>
      <c r="J8" s="28"/>
      <c r="K8" s="28"/>
    </row>
    <row r="9" spans="3:11" ht="9" customHeight="1">
      <c r="C9" s="19"/>
      <c r="D9" s="19"/>
      <c r="E9" s="19"/>
      <c r="F9" s="19"/>
      <c r="G9" s="19"/>
      <c r="H9" s="19"/>
      <c r="I9" s="19"/>
      <c r="J9" s="19"/>
      <c r="K9" s="19"/>
    </row>
    <row r="10" spans="3:11">
      <c r="C10" s="20" t="s">
        <v>22</v>
      </c>
      <c r="D10" s="20"/>
      <c r="E10" s="20"/>
      <c r="F10" s="20"/>
      <c r="G10" s="20"/>
      <c r="H10" s="20"/>
      <c r="I10" s="20"/>
      <c r="J10" s="20"/>
      <c r="K10" s="20"/>
    </row>
    <row r="11" spans="3:11" ht="9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>
      <c r="C12" s="48" t="s">
        <v>23</v>
      </c>
      <c r="D12" s="48"/>
      <c r="E12" s="48"/>
      <c r="F12" s="48"/>
      <c r="G12" s="48"/>
      <c r="H12" s="48"/>
      <c r="I12" s="3">
        <f>[1]отчет!E74+[1]отчет!K74</f>
        <v>-7065.6000000000058</v>
      </c>
      <c r="J12" s="4"/>
      <c r="K12" s="4"/>
    </row>
    <row r="13" spans="3:11" ht="9" customHeight="1">
      <c r="C13" s="11"/>
      <c r="D13" s="11"/>
      <c r="E13" s="11"/>
      <c r="F13" s="11"/>
      <c r="G13" s="11"/>
      <c r="H13" s="11"/>
      <c r="I13" s="5"/>
      <c r="J13" s="4"/>
      <c r="K13" s="4"/>
    </row>
    <row r="14" spans="3:11">
      <c r="C14" s="19" t="s">
        <v>19</v>
      </c>
      <c r="D14" s="19"/>
      <c r="E14" s="19"/>
      <c r="F14" s="19"/>
      <c r="G14" s="19"/>
      <c r="H14" s="19"/>
      <c r="I14" s="19"/>
      <c r="J14" s="19"/>
      <c r="K14" s="19"/>
    </row>
    <row r="15" spans="3:11" ht="9" customHeight="1"/>
    <row r="16" spans="3:11">
      <c r="C16" s="29" t="s">
        <v>4</v>
      </c>
      <c r="D16" s="30"/>
      <c r="E16" s="31"/>
      <c r="F16" s="29" t="s">
        <v>5</v>
      </c>
      <c r="G16" s="30"/>
      <c r="H16" s="31"/>
      <c r="I16" s="29" t="s">
        <v>6</v>
      </c>
      <c r="J16" s="30"/>
      <c r="K16" s="31"/>
    </row>
    <row r="17" spans="3:11" ht="15.75" customHeight="1">
      <c r="C17" s="6" t="s">
        <v>7</v>
      </c>
      <c r="D17" s="6" t="s">
        <v>8</v>
      </c>
      <c r="E17" s="6" t="s">
        <v>9</v>
      </c>
      <c r="F17" s="6" t="s">
        <v>7</v>
      </c>
      <c r="G17" s="6" t="s">
        <v>8</v>
      </c>
      <c r="H17" s="6" t="s">
        <v>9</v>
      </c>
      <c r="I17" s="6" t="s">
        <v>7</v>
      </c>
      <c r="J17" s="6" t="s">
        <v>8</v>
      </c>
      <c r="K17" s="6" t="s">
        <v>9</v>
      </c>
    </row>
    <row r="18" spans="3:11" ht="9" customHeight="1">
      <c r="C18" s="7"/>
      <c r="D18" s="7"/>
      <c r="E18" s="7"/>
      <c r="F18" s="7"/>
      <c r="G18" s="7"/>
      <c r="H18" s="7"/>
      <c r="I18" s="7"/>
      <c r="J18" s="7"/>
      <c r="K18" s="7"/>
    </row>
    <row r="19" spans="3:11">
      <c r="C19" s="12">
        <f>[1]Лист3!R113</f>
        <v>17781.400000000001</v>
      </c>
      <c r="D19" s="12">
        <f>[1]Лист3!R114</f>
        <v>14494.586699199983</v>
      </c>
      <c r="E19" s="7">
        <f>C19-D19</f>
        <v>3286.8133008000186</v>
      </c>
      <c r="F19" s="12">
        <f>[1]Лист3!U113</f>
        <v>29290.449999999997</v>
      </c>
      <c r="G19" s="12">
        <f>[1]Лист3!U114</f>
        <v>23874.953190243392</v>
      </c>
      <c r="H19" s="7">
        <f>F19-G19</f>
        <v>5415.4968097566052</v>
      </c>
      <c r="I19" s="12">
        <f>[1]Лист3!AG113</f>
        <v>9459.15</v>
      </c>
      <c r="J19" s="12">
        <f>[1]Лист3!AG114</f>
        <v>7448.6355851229046</v>
      </c>
      <c r="K19" s="7">
        <f>I19-J19</f>
        <v>2010.5144148770951</v>
      </c>
    </row>
    <row r="20" spans="3:11" ht="9" customHeight="1">
      <c r="C20" s="7"/>
      <c r="D20" s="7"/>
      <c r="E20" s="7"/>
      <c r="F20" s="7"/>
      <c r="G20" s="7"/>
      <c r="H20" s="7"/>
      <c r="I20" s="7"/>
      <c r="J20" s="7"/>
      <c r="K20" s="7"/>
    </row>
    <row r="21" spans="3:11" ht="9" customHeight="1"/>
    <row r="22" spans="3:11">
      <c r="C22" s="49" t="s">
        <v>24</v>
      </c>
      <c r="D22" s="50"/>
      <c r="E22" s="51"/>
    </row>
    <row r="23" spans="3:11">
      <c r="C23" s="52" t="s">
        <v>7</v>
      </c>
      <c r="D23" s="52" t="s">
        <v>8</v>
      </c>
      <c r="E23" s="52" t="s">
        <v>9</v>
      </c>
    </row>
    <row r="24" spans="3:11">
      <c r="C24" s="53">
        <f>[1]Лист3!AD113</f>
        <v>9779.77</v>
      </c>
      <c r="D24" s="53">
        <f>[1]Лист3!AD114</f>
        <v>7972.02268455999</v>
      </c>
      <c r="E24" s="53">
        <f>C24-D24</f>
        <v>1807.7473154400104</v>
      </c>
    </row>
    <row r="25" spans="3:11" ht="9" customHeight="1">
      <c r="C25" s="54"/>
      <c r="D25" s="54"/>
      <c r="E25" s="54"/>
    </row>
    <row r="26" spans="3:11" ht="15.75" customHeight="1">
      <c r="C26" s="32" t="s">
        <v>10</v>
      </c>
      <c r="D26" s="32"/>
      <c r="E26" s="32"/>
      <c r="F26" s="32"/>
      <c r="G26" s="32"/>
      <c r="H26" s="32"/>
      <c r="I26" s="32"/>
      <c r="J26" s="32"/>
      <c r="K26" s="32"/>
    </row>
    <row r="27" spans="3:11" ht="9" customHeight="1">
      <c r="C27" s="19"/>
      <c r="D27" s="19"/>
      <c r="E27" s="19"/>
      <c r="F27" s="19"/>
      <c r="G27" s="19"/>
      <c r="H27" s="19"/>
      <c r="I27" s="19"/>
      <c r="J27" s="19"/>
      <c r="K27" s="19"/>
    </row>
    <row r="28" spans="3:11" ht="15.75" hidden="1" customHeight="1"/>
    <row r="29" spans="3:11" ht="15.75" customHeight="1">
      <c r="C29" s="13" t="s">
        <v>11</v>
      </c>
      <c r="D29" s="33" t="s">
        <v>12</v>
      </c>
      <c r="E29" s="33"/>
      <c r="F29" s="33"/>
      <c r="G29" s="33"/>
      <c r="H29" s="33" t="s">
        <v>13</v>
      </c>
      <c r="I29" s="33"/>
      <c r="J29" s="33" t="s">
        <v>14</v>
      </c>
      <c r="K29" s="33"/>
    </row>
    <row r="30" spans="3:11" ht="6" customHeight="1">
      <c r="C30" s="13"/>
      <c r="D30" s="34"/>
      <c r="E30" s="35"/>
      <c r="F30" s="35"/>
      <c r="G30" s="36"/>
      <c r="H30" s="34"/>
      <c r="I30" s="36"/>
      <c r="J30" s="34"/>
      <c r="K30" s="36"/>
    </row>
    <row r="31" spans="3:11" ht="15" customHeight="1">
      <c r="C31" s="15">
        <f>[1]работы!B8</f>
        <v>41310</v>
      </c>
      <c r="D31" s="22" t="str">
        <f>[1]работы!E8</f>
        <v>Устранение порыва системы ХВС</v>
      </c>
      <c r="E31" s="23"/>
      <c r="F31" s="23"/>
      <c r="G31" s="24"/>
      <c r="H31" s="27"/>
      <c r="I31" s="27"/>
      <c r="J31" s="27">
        <f>[1]работы!F8</f>
        <v>2760</v>
      </c>
      <c r="K31" s="27"/>
    </row>
    <row r="32" spans="3:11" ht="15.75" hidden="1" customHeight="1">
      <c r="C32" s="15">
        <f>[1]работы!B9</f>
        <v>41319</v>
      </c>
      <c r="D32" s="22" t="str">
        <f>[1]работы!E9</f>
        <v>Устранение течи из запорной арматуры системы теплоснабжения</v>
      </c>
      <c r="E32" s="23"/>
      <c r="F32" s="23"/>
      <c r="G32" s="24"/>
      <c r="H32" s="25"/>
      <c r="I32" s="26"/>
      <c r="J32" s="27">
        <f>[1]работы!F9</f>
        <v>1320</v>
      </c>
      <c r="K32" s="27"/>
    </row>
    <row r="33" spans="3:12">
      <c r="C33" s="15">
        <f>[1]работы!B10</f>
        <v>41321</v>
      </c>
      <c r="D33" s="22" t="str">
        <f>[1]работы!E10</f>
        <v xml:space="preserve">Прочистка системы водоотведения </v>
      </c>
      <c r="E33" s="23"/>
      <c r="F33" s="23"/>
      <c r="G33" s="24"/>
      <c r="H33" s="25"/>
      <c r="I33" s="26"/>
      <c r="J33" s="27">
        <f>[1]работы!F10</f>
        <v>1760</v>
      </c>
      <c r="K33" s="27"/>
    </row>
    <row r="34" spans="3:12">
      <c r="C34" s="15">
        <f>[1]работы!B11</f>
        <v>41344</v>
      </c>
      <c r="D34" s="22" t="str">
        <f>[1]работы!E11</f>
        <v>Устранение порыва системы ХВС</v>
      </c>
      <c r="E34" s="23"/>
      <c r="F34" s="23"/>
      <c r="G34" s="24"/>
      <c r="H34" s="25"/>
      <c r="I34" s="26"/>
      <c r="J34" s="27">
        <f>[1]работы!F11</f>
        <v>880</v>
      </c>
      <c r="K34" s="27"/>
    </row>
    <row r="35" spans="3:12">
      <c r="C35" s="15">
        <f>[1]работы!B12</f>
        <v>41388</v>
      </c>
      <c r="D35" s="22" t="str">
        <f>[1]работы!E12</f>
        <v>Прочистка канализационных выпусков</v>
      </c>
      <c r="E35" s="23"/>
      <c r="F35" s="23"/>
      <c r="G35" s="24"/>
      <c r="H35" s="25"/>
      <c r="I35" s="26"/>
      <c r="J35" s="27">
        <f>[1]работы!F12</f>
        <v>880</v>
      </c>
      <c r="K35" s="27"/>
    </row>
    <row r="36" spans="3:12" ht="26.25" customHeight="1">
      <c r="C36" s="55" t="s">
        <v>25</v>
      </c>
      <c r="D36" s="22" t="str">
        <f>[1]работы!E13</f>
        <v>Прочистка канализации, порыв системы ХВС</v>
      </c>
      <c r="E36" s="23"/>
      <c r="F36" s="23"/>
      <c r="G36" s="24"/>
      <c r="H36" s="25"/>
      <c r="I36" s="26"/>
      <c r="J36" s="27">
        <f>[1]работы!F13</f>
        <v>2156.2399999999998</v>
      </c>
      <c r="K36" s="27"/>
    </row>
    <row r="37" spans="3:12" ht="25.5" customHeight="1">
      <c r="C37" s="15">
        <v>41499</v>
      </c>
      <c r="D37" s="22" t="s">
        <v>26</v>
      </c>
      <c r="E37" s="23"/>
      <c r="F37" s="23"/>
      <c r="G37" s="24"/>
      <c r="H37" s="40">
        <v>9863</v>
      </c>
      <c r="I37" s="41"/>
      <c r="J37" s="40">
        <v>9863</v>
      </c>
      <c r="K37" s="41"/>
    </row>
    <row r="38" spans="3:12" ht="7.5" customHeight="1">
      <c r="C38" s="16"/>
      <c r="D38" s="37"/>
      <c r="E38" s="38"/>
      <c r="F38" s="38"/>
      <c r="G38" s="39"/>
      <c r="H38" s="25"/>
      <c r="I38" s="26"/>
      <c r="J38" s="40"/>
      <c r="K38" s="41"/>
    </row>
    <row r="39" spans="3:12" hidden="1">
      <c r="C39" s="17"/>
      <c r="D39" s="25"/>
      <c r="E39" s="42"/>
      <c r="F39" s="42"/>
      <c r="G39" s="26"/>
      <c r="H39" s="25"/>
      <c r="I39" s="26"/>
      <c r="J39" s="25"/>
      <c r="K39" s="26"/>
    </row>
    <row r="40" spans="3:12">
      <c r="C40" s="8" t="s">
        <v>15</v>
      </c>
      <c r="D40" s="43"/>
      <c r="E40" s="44"/>
      <c r="F40" s="44"/>
      <c r="G40" s="45"/>
      <c r="H40" s="43"/>
      <c r="I40" s="45"/>
      <c r="J40" s="46">
        <f>SUM(J31:K38)</f>
        <v>19619.239999999998</v>
      </c>
      <c r="K40" s="45"/>
    </row>
    <row r="41" spans="3:12" ht="8.25" customHeight="1"/>
    <row r="42" spans="3:12" ht="15" customHeight="1">
      <c r="C42" s="47" t="s">
        <v>18</v>
      </c>
      <c r="D42" s="47"/>
      <c r="E42" s="47"/>
      <c r="F42" s="47"/>
      <c r="G42" s="47"/>
      <c r="H42" s="47"/>
      <c r="I42" s="47"/>
      <c r="J42" s="56"/>
      <c r="K42" s="57"/>
      <c r="L42" s="58"/>
    </row>
    <row r="43" spans="3:12" ht="13.5" customHeight="1">
      <c r="I43" s="10"/>
    </row>
    <row r="44" spans="3:12" ht="15.75" customHeight="1">
      <c r="C44" s="47" t="s">
        <v>27</v>
      </c>
      <c r="D44" s="47"/>
      <c r="E44" s="47"/>
      <c r="F44" s="47"/>
      <c r="G44" s="47"/>
      <c r="H44" s="47"/>
      <c r="I44" s="59">
        <f>G19+I12-J37</f>
        <v>6946.3531902433861</v>
      </c>
      <c r="J44" s="9" t="s">
        <v>16</v>
      </c>
    </row>
    <row r="45" spans="3:12" ht="9" customHeight="1">
      <c r="I45" s="60"/>
    </row>
    <row r="46" spans="3:12" ht="15.75" customHeight="1">
      <c r="C46" s="47" t="s">
        <v>28</v>
      </c>
      <c r="D46" s="47"/>
      <c r="E46" s="47"/>
      <c r="F46" s="47"/>
      <c r="G46" s="47"/>
      <c r="H46" s="47"/>
      <c r="I46" s="3">
        <f>J19</f>
        <v>7448.6355851229046</v>
      </c>
      <c r="J46" s="9" t="s">
        <v>16</v>
      </c>
    </row>
    <row r="47" spans="3:12" ht="9" customHeight="1">
      <c r="I47" s="60"/>
    </row>
    <row r="48" spans="3:12" ht="15.75" customHeight="1">
      <c r="C48" s="47" t="s">
        <v>29</v>
      </c>
      <c r="D48" s="47"/>
      <c r="E48" s="47"/>
      <c r="F48" s="47"/>
      <c r="G48" s="47"/>
      <c r="H48" s="47"/>
      <c r="I48" s="3">
        <f>D19-J40</f>
        <v>-5124.6533008000151</v>
      </c>
      <c r="J48" s="9" t="s">
        <v>16</v>
      </c>
    </row>
    <row r="49" spans="3:10" ht="9" customHeight="1">
      <c r="I49" s="60"/>
    </row>
    <row r="50" spans="3:10">
      <c r="C50" s="61" t="s">
        <v>30</v>
      </c>
      <c r="D50" s="61"/>
      <c r="E50" s="61"/>
      <c r="F50" s="61"/>
      <c r="G50" s="61"/>
      <c r="H50" s="61"/>
      <c r="I50" s="3">
        <f>D24</f>
        <v>7972.02268455999</v>
      </c>
      <c r="J50" s="9" t="s">
        <v>16</v>
      </c>
    </row>
    <row r="51" spans="3:10" ht="9" customHeight="1">
      <c r="I51" s="60"/>
    </row>
    <row r="52" spans="3:10">
      <c r="G52" s="9" t="s">
        <v>17</v>
      </c>
      <c r="I52" s="18">
        <f>I44+I46+I48+I50</f>
        <v>17242.358159126266</v>
      </c>
      <c r="J52" s="9" t="s">
        <v>16</v>
      </c>
    </row>
    <row r="53" spans="3:10" ht="9" customHeight="1"/>
    <row r="54" spans="3:10">
      <c r="C54" s="47" t="s">
        <v>31</v>
      </c>
      <c r="D54" s="47"/>
      <c r="E54" s="47"/>
      <c r="F54" s="47"/>
      <c r="G54" s="47"/>
      <c r="H54" s="47"/>
      <c r="I54" s="62">
        <f>[1]Лист3!AJ115+[1]Лист3!AM115</f>
        <v>0</v>
      </c>
      <c r="J54" s="9" t="s">
        <v>16</v>
      </c>
    </row>
  </sheetData>
  <mergeCells count="59">
    <mergeCell ref="C50:H50"/>
    <mergeCell ref="C54:H54"/>
    <mergeCell ref="J40:K40"/>
    <mergeCell ref="C42:I42"/>
    <mergeCell ref="J42:K42"/>
    <mergeCell ref="C44:H44"/>
    <mergeCell ref="C46:H46"/>
    <mergeCell ref="C27:K27"/>
    <mergeCell ref="D38:G38"/>
    <mergeCell ref="H38:I38"/>
    <mergeCell ref="J38:K38"/>
    <mergeCell ref="D39:G39"/>
    <mergeCell ref="H39:I39"/>
    <mergeCell ref="J39:K39"/>
    <mergeCell ref="C16:E16"/>
    <mergeCell ref="F16:H16"/>
    <mergeCell ref="I16:K16"/>
    <mergeCell ref="C22:E22"/>
    <mergeCell ref="C26:K26"/>
    <mergeCell ref="D40:G40"/>
    <mergeCell ref="H40:I40"/>
    <mergeCell ref="C48:H48"/>
    <mergeCell ref="D36:G36"/>
    <mergeCell ref="H36:I36"/>
    <mergeCell ref="J36:K36"/>
    <mergeCell ref="D37:G37"/>
    <mergeCell ref="H37:I37"/>
    <mergeCell ref="J37:K37"/>
    <mergeCell ref="H33:I33"/>
    <mergeCell ref="J33:K33"/>
    <mergeCell ref="D35:G35"/>
    <mergeCell ref="H35:I35"/>
    <mergeCell ref="J35:K35"/>
    <mergeCell ref="D34:G34"/>
    <mergeCell ref="H34:I34"/>
    <mergeCell ref="J34:K34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D29:G29"/>
    <mergeCell ref="H29:I29"/>
    <mergeCell ref="J29:K29"/>
    <mergeCell ref="C7:K7"/>
    <mergeCell ref="C8:K8"/>
    <mergeCell ref="C9:K9"/>
    <mergeCell ref="C10:K10"/>
    <mergeCell ref="J1:K1"/>
    <mergeCell ref="I2:K2"/>
    <mergeCell ref="H3:K3"/>
    <mergeCell ref="H4:K4"/>
    <mergeCell ref="C12:H12"/>
    <mergeCell ref="C14:K14"/>
  </mergeCells>
  <pageMargins left="0.35" right="0.16" top="0.2" bottom="0.2" header="0.17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2014-01-29T10:02:53Z</dcterms:modified>
</cp:coreProperties>
</file>