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9" i="1"/>
  <c r="J29"/>
  <c r="J28"/>
  <c r="D28"/>
  <c r="C28"/>
  <c r="J27"/>
  <c r="J37" s="1"/>
  <c r="D27"/>
  <c r="C27"/>
  <c r="J19"/>
  <c r="I43" s="1"/>
  <c r="I19"/>
  <c r="K19" s="1"/>
  <c r="G19"/>
  <c r="F19"/>
  <c r="H19" s="1"/>
  <c r="D19"/>
  <c r="I45" s="1"/>
  <c r="C19"/>
  <c r="E19" s="1"/>
  <c r="I12"/>
  <c r="I41" l="1"/>
  <c r="I47"/>
</calcChain>
</file>

<file path=xl/sharedStrings.xml><?xml version="1.0" encoding="utf-8"?>
<sst xmlns="http://schemas.openxmlformats.org/spreadsheetml/2006/main" count="44" uniqueCount="34">
  <si>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</si>
  <si>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</si>
  <si>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</si>
  <si>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</si>
  <si>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</si>
  <si>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</si>
  <si>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</si>
  <si>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</si>
  <si>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</si>
  <si>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</si>
  <si>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</si>
  <si>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</si>
  <si>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</si>
  <si>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</si>
  <si>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</si>
  <si>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</si>
  <si>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</si>
  <si>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</si>
  <si>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</si>
  <si>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</si>
  <si>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</si>
  <si>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</si>
  <si>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</si>
  <si>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 xml:space="preserve">Остаток средств капитального ремонта 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</si>
  <si>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</si>
  <si>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</si>
  <si>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д. Баранникова, ул. Лесная, 7</t>
  </si>
  <si>
    <t xml:space="preserve">Остаток средств капитального ремонта на 01.01.2013 г. </t>
  </si>
  <si>
    <t xml:space="preserve">руб. </t>
  </si>
  <si>
    <t>Замена подъедного отопления</t>
  </si>
  <si>
    <t>Капитальный ремонт системы водоотведения</t>
  </si>
  <si>
    <t>Замена ОДПУ эл.энергии</t>
  </si>
  <si>
    <t>Смена запорной арматуры системы теплоснабжения</t>
  </si>
  <si>
    <t xml:space="preserve">Порыв отопительного прибора в 3-м подъезде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</si>
</sst>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4" fontId="0" fillId="0" borderId="5" xfId="0" applyNumberFormat="1" applyBorder="1"/>
    <xf numFmtId="0" fontId="2" fillId="0" borderId="5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  <sheetName val="итог отчет верный"/>
    </sheetNames>
    <sheetDataSet>
      <sheetData sheetId="0">
        <row r="74">
          <cell r="E74">
            <v>68387.490000000005</v>
          </cell>
        </row>
      </sheetData>
      <sheetData sheetId="1" refreshError="1"/>
      <sheetData sheetId="2">
        <row r="113">
          <cell r="R113">
            <v>42384.160000000003</v>
          </cell>
          <cell r="U113">
            <v>33404.700000000004</v>
          </cell>
          <cell r="AG113">
            <v>14923.949999999999</v>
          </cell>
        </row>
        <row r="114">
          <cell r="R114">
            <v>41993.743428084672</v>
          </cell>
          <cell r="U114">
            <v>33096.891569032639</v>
          </cell>
          <cell r="AG114">
            <v>14665.148239011243</v>
          </cell>
        </row>
        <row r="115">
          <cell r="AJ115">
            <v>0</v>
          </cell>
          <cell r="AM115">
            <v>0</v>
          </cell>
        </row>
      </sheetData>
      <sheetData sheetId="3">
        <row r="8">
          <cell r="B8">
            <v>41326</v>
          </cell>
          <cell r="E8" t="str">
            <v>Промывка системы ХВС</v>
          </cell>
          <cell r="F8">
            <v>880</v>
          </cell>
        </row>
        <row r="9">
          <cell r="B9">
            <v>41484</v>
          </cell>
          <cell r="E9" t="str">
            <v>Прочистка системы канализации</v>
          </cell>
          <cell r="F9">
            <v>3007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tabSelected="1" topLeftCell="A31" workbookViewId="0">
      <selection activeCell="C39" sqref="C39:I39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0" t="s">
        <v>0</v>
      </c>
      <c r="K1" s="20"/>
    </row>
    <row r="2" spans="3:11">
      <c r="H2" s="2"/>
      <c r="I2" s="20" t="s">
        <v>1</v>
      </c>
      <c r="J2" s="20"/>
      <c r="K2" s="20"/>
    </row>
    <row r="3" spans="3:11">
      <c r="H3" s="20" t="s">
        <v>2</v>
      </c>
      <c r="I3" s="20"/>
      <c r="J3" s="20"/>
      <c r="K3" s="20"/>
    </row>
    <row r="4" spans="3:11">
      <c r="H4" s="20" t="s">
        <v>25</v>
      </c>
      <c r="I4" s="20"/>
      <c r="J4" s="20"/>
      <c r="K4" s="20"/>
    </row>
    <row r="7" spans="3:11">
      <c r="C7" s="27" t="s">
        <v>3</v>
      </c>
      <c r="D7" s="27"/>
      <c r="E7" s="27"/>
      <c r="F7" s="27"/>
      <c r="G7" s="27"/>
      <c r="H7" s="27"/>
      <c r="I7" s="27"/>
      <c r="J7" s="27"/>
      <c r="K7" s="27"/>
    </row>
    <row r="8" spans="3:11">
      <c r="C8" s="27" t="s">
        <v>24</v>
      </c>
      <c r="D8" s="27"/>
      <c r="E8" s="27"/>
      <c r="F8" s="27"/>
      <c r="G8" s="27"/>
      <c r="H8" s="27"/>
      <c r="I8" s="27"/>
      <c r="J8" s="27"/>
      <c r="K8" s="27"/>
    </row>
    <row r="9" spans="3:11">
      <c r="C9" s="18"/>
      <c r="D9" s="18"/>
      <c r="E9" s="18"/>
      <c r="F9" s="18"/>
      <c r="G9" s="18"/>
      <c r="H9" s="18"/>
      <c r="I9" s="18"/>
      <c r="J9" s="18"/>
      <c r="K9" s="18"/>
    </row>
    <row r="10" spans="3:11">
      <c r="C10" s="19" t="s">
        <v>26</v>
      </c>
      <c r="D10" s="19"/>
      <c r="E10" s="19"/>
      <c r="F10" s="19"/>
      <c r="G10" s="19"/>
      <c r="H10" s="19"/>
      <c r="I10" s="19"/>
      <c r="J10" s="19"/>
      <c r="K10" s="19"/>
    </row>
    <row r="11" spans="3:11" ht="15.7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>
      <c r="C12" s="46" t="s">
        <v>27</v>
      </c>
      <c r="D12" s="46"/>
      <c r="E12" s="46"/>
      <c r="F12" s="46"/>
      <c r="G12" s="46"/>
      <c r="H12" s="46"/>
      <c r="I12" s="3">
        <f>[1]отчет!E74</f>
        <v>68387.490000000005</v>
      </c>
      <c r="J12" s="15" t="s">
        <v>28</v>
      </c>
      <c r="K12" s="4"/>
    </row>
    <row r="13" spans="3:11">
      <c r="C13" s="11"/>
      <c r="D13" s="11"/>
      <c r="E13" s="11"/>
      <c r="F13" s="11"/>
      <c r="G13" s="11"/>
      <c r="H13" s="11"/>
      <c r="I13" s="5"/>
      <c r="J13" s="4"/>
      <c r="K13" s="4"/>
    </row>
    <row r="14" spans="3:11">
      <c r="C14" s="18" t="s">
        <v>22</v>
      </c>
      <c r="D14" s="18"/>
      <c r="E14" s="18"/>
      <c r="F14" s="18"/>
      <c r="G14" s="18"/>
      <c r="H14" s="18"/>
      <c r="I14" s="18"/>
      <c r="J14" s="18"/>
      <c r="K14" s="18"/>
    </row>
    <row r="15" spans="3:11" ht="15.75" customHeight="1"/>
    <row r="16" spans="3:11">
      <c r="C16" s="28" t="s">
        <v>4</v>
      </c>
      <c r="D16" s="29"/>
      <c r="E16" s="30"/>
      <c r="F16" s="28" t="s">
        <v>5</v>
      </c>
      <c r="G16" s="29"/>
      <c r="H16" s="30"/>
      <c r="I16" s="28" t="s">
        <v>6</v>
      </c>
      <c r="J16" s="29"/>
      <c r="K16" s="30"/>
    </row>
    <row r="17" spans="3:11">
      <c r="C17" s="6" t="s">
        <v>7</v>
      </c>
      <c r="D17" s="6" t="s">
        <v>8</v>
      </c>
      <c r="E17" s="6" t="s">
        <v>9</v>
      </c>
      <c r="F17" s="6" t="s">
        <v>7</v>
      </c>
      <c r="G17" s="6" t="s">
        <v>8</v>
      </c>
      <c r="H17" s="6" t="s">
        <v>9</v>
      </c>
      <c r="I17" s="6" t="s">
        <v>7</v>
      </c>
      <c r="J17" s="6" t="s">
        <v>8</v>
      </c>
      <c r="K17" s="6" t="s">
        <v>9</v>
      </c>
    </row>
    <row r="18" spans="3:11">
      <c r="C18" s="7"/>
      <c r="D18" s="7"/>
      <c r="E18" s="7"/>
      <c r="F18" s="7"/>
      <c r="G18" s="7"/>
      <c r="H18" s="7"/>
      <c r="I18" s="7"/>
      <c r="J18" s="7"/>
      <c r="K18" s="7"/>
    </row>
    <row r="19" spans="3:11">
      <c r="C19" s="12">
        <f>[1]Лист3!R113</f>
        <v>42384.160000000003</v>
      </c>
      <c r="D19" s="12">
        <f>[1]Лист3!R114</f>
        <v>41993.743428084672</v>
      </c>
      <c r="E19" s="7">
        <f>C19-D19</f>
        <v>390.41657191533159</v>
      </c>
      <c r="F19" s="12">
        <f>[1]Лист3!U113</f>
        <v>33404.700000000004</v>
      </c>
      <c r="G19" s="12">
        <f>[1]Лист3!U114</f>
        <v>33096.891569032639</v>
      </c>
      <c r="H19" s="7">
        <f>F19-G19</f>
        <v>307.80843096736498</v>
      </c>
      <c r="I19" s="12">
        <f>[1]Лист3!AG113</f>
        <v>14923.949999999999</v>
      </c>
      <c r="J19" s="12">
        <f>[1]Лист3!AG114</f>
        <v>14665.148239011243</v>
      </c>
      <c r="K19" s="7">
        <f>I19-J19</f>
        <v>258.80176098875563</v>
      </c>
    </row>
    <row r="20" spans="3:11">
      <c r="C20" s="7"/>
      <c r="D20" s="7"/>
      <c r="E20" s="7"/>
      <c r="F20" s="7"/>
      <c r="G20" s="7"/>
      <c r="H20" s="7"/>
      <c r="I20" s="7"/>
      <c r="J20" s="7"/>
      <c r="K20" s="7"/>
    </row>
    <row r="22" spans="3:11">
      <c r="C22" s="31" t="s">
        <v>10</v>
      </c>
      <c r="D22" s="31"/>
      <c r="E22" s="31"/>
      <c r="F22" s="31"/>
      <c r="G22" s="31"/>
      <c r="H22" s="31"/>
      <c r="I22" s="31"/>
      <c r="J22" s="31"/>
      <c r="K22" s="31"/>
    </row>
    <row r="23" spans="3:11" ht="9" customHeight="1">
      <c r="C23" s="18"/>
      <c r="D23" s="18"/>
      <c r="E23" s="18"/>
      <c r="F23" s="18"/>
      <c r="G23" s="18"/>
      <c r="H23" s="18"/>
      <c r="I23" s="18"/>
      <c r="J23" s="18"/>
      <c r="K23" s="18"/>
    </row>
    <row r="24" spans="3:11" ht="15.75" hidden="1" customHeight="1"/>
    <row r="25" spans="3:11">
      <c r="C25" s="13" t="s">
        <v>11</v>
      </c>
      <c r="D25" s="32" t="s">
        <v>12</v>
      </c>
      <c r="E25" s="32"/>
      <c r="F25" s="32"/>
      <c r="G25" s="32"/>
      <c r="H25" s="32" t="s">
        <v>13</v>
      </c>
      <c r="I25" s="32"/>
      <c r="J25" s="32" t="s">
        <v>14</v>
      </c>
      <c r="K25" s="32"/>
    </row>
    <row r="26" spans="3:11" ht="15.75" customHeight="1">
      <c r="C26" s="13"/>
      <c r="D26" s="33"/>
      <c r="E26" s="34"/>
      <c r="F26" s="34"/>
      <c r="G26" s="35"/>
      <c r="H26" s="33"/>
      <c r="I26" s="35"/>
      <c r="J26" s="33"/>
      <c r="K26" s="35"/>
    </row>
    <row r="27" spans="3:11" ht="15.75" customHeight="1">
      <c r="C27" s="16">
        <f>[1]работы!B8</f>
        <v>41326</v>
      </c>
      <c r="D27" s="21" t="str">
        <f>[1]работы!E8</f>
        <v>Промывка системы ХВС</v>
      </c>
      <c r="E27" s="22"/>
      <c r="F27" s="22"/>
      <c r="G27" s="23"/>
      <c r="H27" s="26"/>
      <c r="I27" s="26"/>
      <c r="J27" s="26">
        <f>[1]работы!F8</f>
        <v>880</v>
      </c>
      <c r="K27" s="26"/>
    </row>
    <row r="28" spans="3:11">
      <c r="C28" s="16">
        <f>[1]работы!B9</f>
        <v>41484</v>
      </c>
      <c r="D28" s="21" t="str">
        <f>[1]работы!E9</f>
        <v>Прочистка системы канализации</v>
      </c>
      <c r="E28" s="22"/>
      <c r="F28" s="22"/>
      <c r="G28" s="23"/>
      <c r="H28" s="24"/>
      <c r="I28" s="25"/>
      <c r="J28" s="26">
        <f>[1]работы!F9</f>
        <v>3007</v>
      </c>
      <c r="K28" s="26"/>
    </row>
    <row r="29" spans="3:11">
      <c r="C29" s="16">
        <v>41502</v>
      </c>
      <c r="D29" s="21" t="s">
        <v>29</v>
      </c>
      <c r="E29" s="22"/>
      <c r="F29" s="22"/>
      <c r="G29" s="23"/>
      <c r="H29" s="39">
        <v>54727</v>
      </c>
      <c r="I29" s="40"/>
      <c r="J29" s="26">
        <f>H29</f>
        <v>54727</v>
      </c>
      <c r="K29" s="26"/>
    </row>
    <row r="30" spans="3:11">
      <c r="C30" s="16">
        <v>41568</v>
      </c>
      <c r="D30" s="21" t="s">
        <v>30</v>
      </c>
      <c r="E30" s="22"/>
      <c r="F30" s="22"/>
      <c r="G30" s="23"/>
      <c r="H30" s="39">
        <v>42346</v>
      </c>
      <c r="I30" s="40"/>
      <c r="J30" s="26">
        <v>42346</v>
      </c>
      <c r="K30" s="26"/>
    </row>
    <row r="31" spans="3:11">
      <c r="C31" s="16">
        <v>41545</v>
      </c>
      <c r="D31" s="21" t="s">
        <v>31</v>
      </c>
      <c r="E31" s="22"/>
      <c r="F31" s="22"/>
      <c r="G31" s="23"/>
      <c r="H31" s="39">
        <v>4510</v>
      </c>
      <c r="I31" s="40"/>
      <c r="J31" s="26"/>
      <c r="K31" s="26"/>
    </row>
    <row r="32" spans="3:11" ht="28.5" customHeight="1">
      <c r="C32" s="16">
        <v>41500</v>
      </c>
      <c r="D32" s="21" t="s">
        <v>32</v>
      </c>
      <c r="E32" s="22"/>
      <c r="F32" s="22"/>
      <c r="G32" s="23"/>
      <c r="H32" s="39">
        <v>9863</v>
      </c>
      <c r="I32" s="40"/>
      <c r="J32" s="39">
        <v>9863</v>
      </c>
      <c r="K32" s="40"/>
    </row>
    <row r="33" spans="3:11">
      <c r="C33" s="16">
        <v>41572</v>
      </c>
      <c r="D33" s="47" t="s">
        <v>33</v>
      </c>
      <c r="E33" s="48"/>
      <c r="F33" s="48"/>
      <c r="G33" s="49"/>
      <c r="H33" s="39"/>
      <c r="I33" s="40"/>
      <c r="J33" s="39">
        <v>3019.47</v>
      </c>
      <c r="K33" s="40"/>
    </row>
    <row r="34" spans="3:11" ht="15" customHeight="1">
      <c r="C34" s="16"/>
      <c r="D34" s="36"/>
      <c r="E34" s="37"/>
      <c r="F34" s="37"/>
      <c r="G34" s="38"/>
      <c r="H34" s="39"/>
      <c r="I34" s="40"/>
      <c r="J34" s="39"/>
      <c r="K34" s="40"/>
    </row>
    <row r="35" spans="3:11" hidden="1">
      <c r="C35" s="17"/>
      <c r="D35" s="21"/>
      <c r="E35" s="22"/>
      <c r="F35" s="22"/>
      <c r="G35" s="23"/>
      <c r="H35" s="39"/>
      <c r="I35" s="40"/>
      <c r="J35" s="24"/>
      <c r="K35" s="25"/>
    </row>
    <row r="36" spans="3:11" hidden="1">
      <c r="C36" s="17"/>
      <c r="D36" s="21"/>
      <c r="E36" s="22"/>
      <c r="F36" s="22"/>
      <c r="G36" s="23"/>
      <c r="H36" s="39"/>
      <c r="I36" s="40"/>
      <c r="J36" s="24"/>
      <c r="K36" s="25"/>
    </row>
    <row r="37" spans="3:11" ht="15.75" customHeight="1">
      <c r="C37" s="8" t="s">
        <v>15</v>
      </c>
      <c r="D37" s="41"/>
      <c r="E37" s="42"/>
      <c r="F37" s="42"/>
      <c r="G37" s="43"/>
      <c r="H37" s="41"/>
      <c r="I37" s="43"/>
      <c r="J37" s="44">
        <f>SUM(J27:K34)</f>
        <v>113842.47</v>
      </c>
      <c r="K37" s="43"/>
    </row>
    <row r="39" spans="3:11" ht="15.75" customHeight="1">
      <c r="C39" s="45" t="s">
        <v>21</v>
      </c>
      <c r="D39" s="45"/>
      <c r="E39" s="45"/>
      <c r="F39" s="45"/>
      <c r="G39" s="45"/>
      <c r="H39" s="45"/>
      <c r="I39" s="45"/>
    </row>
    <row r="40" spans="3:11">
      <c r="I40" s="10"/>
    </row>
    <row r="41" spans="3:11" ht="15.75" customHeight="1">
      <c r="C41" s="45" t="s">
        <v>23</v>
      </c>
      <c r="D41" s="45"/>
      <c r="E41" s="45"/>
      <c r="F41" s="45"/>
      <c r="G41" s="45"/>
      <c r="H41" s="45"/>
      <c r="I41" s="50">
        <f>G19+I12-J29-J30-J32</f>
        <v>-5451.6184309673554</v>
      </c>
      <c r="J41" s="9" t="s">
        <v>16</v>
      </c>
    </row>
    <row r="42" spans="3:11">
      <c r="I42" s="51"/>
    </row>
    <row r="43" spans="3:11" ht="15.75" customHeight="1">
      <c r="C43" s="45" t="s">
        <v>17</v>
      </c>
      <c r="D43" s="45"/>
      <c r="E43" s="45"/>
      <c r="F43" s="45"/>
      <c r="G43" s="45"/>
      <c r="H43" s="45"/>
      <c r="I43" s="52">
        <f>J19</f>
        <v>14665.148239011243</v>
      </c>
      <c r="J43" s="9" t="s">
        <v>16</v>
      </c>
    </row>
    <row r="44" spans="3:11">
      <c r="I44" s="53"/>
    </row>
    <row r="45" spans="3:11">
      <c r="C45" s="45" t="s">
        <v>18</v>
      </c>
      <c r="D45" s="45"/>
      <c r="E45" s="45"/>
      <c r="F45" s="45"/>
      <c r="G45" s="45"/>
      <c r="H45" s="45"/>
      <c r="I45" s="52">
        <f>D19-J27-J28-J33</f>
        <v>35087.273428084671</v>
      </c>
      <c r="J45" s="9" t="s">
        <v>16</v>
      </c>
    </row>
    <row r="46" spans="3:11">
      <c r="I46" s="51"/>
    </row>
    <row r="47" spans="3:11" ht="15.75" customHeight="1">
      <c r="G47" s="9" t="s">
        <v>19</v>
      </c>
      <c r="I47" s="54">
        <f>I41+I43+I45</f>
        <v>44300.803236128559</v>
      </c>
      <c r="J47" s="9" t="s">
        <v>16</v>
      </c>
    </row>
    <row r="48" spans="3:11">
      <c r="I48" s="51"/>
    </row>
    <row r="49" spans="3:10">
      <c r="C49" s="45" t="s">
        <v>20</v>
      </c>
      <c r="D49" s="45"/>
      <c r="E49" s="45"/>
      <c r="F49" s="45"/>
      <c r="G49" s="45"/>
      <c r="H49" s="45"/>
      <c r="I49" s="52">
        <f>[1]Лист3!AJ115+[1]Лист3!AM115</f>
        <v>0</v>
      </c>
      <c r="J49" s="9" t="s">
        <v>16</v>
      </c>
    </row>
  </sheetData>
  <mergeCells count="59">
    <mergeCell ref="C49:H49"/>
    <mergeCell ref="D36:G36"/>
    <mergeCell ref="H36:I36"/>
    <mergeCell ref="J36:K36"/>
    <mergeCell ref="D37:G37"/>
    <mergeCell ref="H37:I37"/>
    <mergeCell ref="J37:K37"/>
    <mergeCell ref="C14:K14"/>
    <mergeCell ref="C16:E16"/>
    <mergeCell ref="F16:H16"/>
    <mergeCell ref="I16:K16"/>
    <mergeCell ref="C23:K23"/>
    <mergeCell ref="C39:I39"/>
    <mergeCell ref="C41:H41"/>
    <mergeCell ref="C43:H43"/>
    <mergeCell ref="C45:H45"/>
    <mergeCell ref="D34:G34"/>
    <mergeCell ref="H34:I34"/>
    <mergeCell ref="J34:K34"/>
    <mergeCell ref="D35:G35"/>
    <mergeCell ref="H35:I35"/>
    <mergeCell ref="J35:K35"/>
    <mergeCell ref="H31:I31"/>
    <mergeCell ref="J31:K31"/>
    <mergeCell ref="D33:G33"/>
    <mergeCell ref="H33:I33"/>
    <mergeCell ref="J33:K33"/>
    <mergeCell ref="D25:G25"/>
    <mergeCell ref="H25:I25"/>
    <mergeCell ref="J25:K25"/>
    <mergeCell ref="D32:G32"/>
    <mergeCell ref="H32:I32"/>
    <mergeCell ref="J32:K32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D27:G27"/>
    <mergeCell ref="H27:I27"/>
    <mergeCell ref="J27:K27"/>
    <mergeCell ref="C7:K7"/>
    <mergeCell ref="C8:K8"/>
    <mergeCell ref="C22:K22"/>
    <mergeCell ref="D26:G26"/>
    <mergeCell ref="H26:I26"/>
    <mergeCell ref="J26:K26"/>
    <mergeCell ref="J1:K1"/>
    <mergeCell ref="I2:K2"/>
    <mergeCell ref="H3:K3"/>
    <mergeCell ref="H4:K4"/>
    <mergeCell ref="C9:K9"/>
    <mergeCell ref="C10:K10"/>
    <mergeCell ref="C12:H12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2014-01-29T10:38:22Z</dcterms:modified>
</cp:coreProperties>
</file>