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6" i="1"/>
  <c r="G54"/>
  <c r="H52" l="1"/>
  <c r="G52"/>
  <c r="I42"/>
  <c r="I36"/>
  <c r="I32"/>
  <c r="H23"/>
  <c r="G23"/>
  <c r="H22"/>
  <c r="G22"/>
  <c r="H21"/>
  <c r="H45" s="1"/>
  <c r="G21"/>
  <c r="H20"/>
  <c r="H25" s="1"/>
  <c r="G20"/>
  <c r="G25" s="1"/>
  <c r="H16"/>
  <c r="H12"/>
  <c r="H11"/>
  <c r="H10"/>
  <c r="H9"/>
  <c r="H44" s="1"/>
  <c r="H47" l="1"/>
  <c r="H46"/>
  <c r="H49" s="1"/>
  <c r="I21"/>
  <c r="I22"/>
  <c r="I23"/>
  <c r="H14"/>
  <c r="I20"/>
  <c r="I25" l="1"/>
</calcChain>
</file>

<file path=xl/sharedStrings.xml><?xml version="1.0" encoding="utf-8"?>
<sst xmlns="http://schemas.openxmlformats.org/spreadsheetml/2006/main" count="68" uniqueCount="43">
  <si>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</si>
  <si>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</si>
  <si>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</si>
  <si>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</si>
  <si>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</si>
  <si>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t>д. Баранникова, ул. Пионерская, 7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</si>
  <si>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</si>
  <si>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</si>
  <si>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</si>
  <si>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</si>
  <si>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>аварийного ремонта</t>
  </si>
  <si>
    <t>содержание жилья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</si>
  <si>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</si>
  <si>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</si>
  <si>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</si>
  <si>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</si>
  <si>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</si>
  <si>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</si>
  <si>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</si>
  <si>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</si>
  <si>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</si>
  <si>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</si>
  <si>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</si>
  <si>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</si>
  <si>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</si>
  <si>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</si>
  <si>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</si>
  <si>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</si>
  <si>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</si>
  <si>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</si>
  <si>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</si>
  <si>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</si>
  <si>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</si>
  <si>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</si>
  <si>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t>№ 71 от 08.07.14</t>
  </si>
  <si>
    <t>Ремонт крепления отопительного прибора</t>
  </si>
  <si>
    <t>№ 12 от 01.09.14</t>
  </si>
  <si>
    <t>Отключение незаконных подключений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</si>
  <si>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</si>
  <si>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 xml:space="preserve">услуги управляющей организации  </t>
  </si>
  <si>
    <t>оплачено</t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</si>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</sst>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8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8" fillId="0" borderId="18" xfId="0" applyFont="1" applyFill="1" applyBorder="1" applyAlignment="1">
      <alignment horizontal="center" vertical="distributed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5;&#1048;&#1054;&#1053;&#1045;&#1056;&#1057;&#1050;&#1040;&#1071;,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40;&#1056;&#1040;&#1053;&#1053;&#1048;&#1050;&#1054;&#1042;&#1040;\&#1059;&#1051;.%20&#1055;&#1048;&#1054;&#1053;&#1045;&#1056;&#1057;&#1050;&#1040;&#1071;,%207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  <sheetName val="итог отчет верный"/>
    </sheetNames>
    <sheetDataSet>
      <sheetData sheetId="0"/>
      <sheetData sheetId="1"/>
      <sheetData sheetId="2">
        <row r="115">
          <cell r="L115">
            <v>1.3041843444625556E-3</v>
          </cell>
        </row>
      </sheetData>
      <sheetData sheetId="3"/>
      <sheetData sheetId="4"/>
      <sheetData sheetId="5">
        <row r="51">
          <cell r="I51">
            <v>-34984.695274879901</v>
          </cell>
        </row>
        <row r="53">
          <cell r="I53">
            <v>-945.99117447285244</v>
          </cell>
        </row>
        <row r="55">
          <cell r="I55">
            <v>11390.25080098274</v>
          </cell>
        </row>
        <row r="57">
          <cell r="I57">
            <v>5487.8683203930959</v>
          </cell>
        </row>
        <row r="61">
          <cell r="I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13">
          <cell r="C113">
            <v>35</v>
          </cell>
          <cell r="D113">
            <v>731.3</v>
          </cell>
          <cell r="R113">
            <v>18282.5</v>
          </cell>
          <cell r="U113">
            <v>40095.300000000003</v>
          </cell>
          <cell r="AJ113">
            <v>0</v>
          </cell>
          <cell r="AM113">
            <v>37179.710000000006</v>
          </cell>
          <cell r="AP113">
            <v>40879.899999999994</v>
          </cell>
        </row>
        <row r="114">
          <cell r="R114">
            <v>11287.368334263641</v>
          </cell>
          <cell r="U114">
            <v>24754.296161509697</v>
          </cell>
          <cell r="X114">
            <v>1869.28</v>
          </cell>
          <cell r="AA114">
            <v>16811.52</v>
          </cell>
          <cell r="AJ114">
            <v>0</v>
          </cell>
          <cell r="AM114">
            <v>22830.564985160992</v>
          </cell>
          <cell r="AP114">
            <v>40879.899999999994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topLeftCell="B43" workbookViewId="0">
      <selection activeCell="C54" sqref="C54:G56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64" t="s">
        <v>0</v>
      </c>
      <c r="I1" s="64"/>
    </row>
    <row r="2" spans="2:11">
      <c r="H2" s="2"/>
      <c r="I2" s="3" t="s">
        <v>1</v>
      </c>
    </row>
    <row r="3" spans="2:11">
      <c r="C3" s="2"/>
      <c r="D3" s="2"/>
      <c r="E3" s="2"/>
      <c r="F3" s="2"/>
      <c r="I3" s="4" t="s">
        <v>2</v>
      </c>
    </row>
    <row r="4" spans="2:11">
      <c r="D4" s="2"/>
      <c r="E4" s="2"/>
      <c r="F4" s="2"/>
      <c r="G4" s="2"/>
      <c r="I4" s="4" t="s">
        <v>3</v>
      </c>
    </row>
    <row r="6" spans="2:11">
      <c r="B6" s="65" t="s">
        <v>4</v>
      </c>
      <c r="C6" s="65"/>
      <c r="D6" s="65"/>
      <c r="E6" s="65"/>
      <c r="F6" s="65"/>
      <c r="G6" s="65"/>
      <c r="H6" s="65"/>
      <c r="I6" s="65"/>
      <c r="J6" s="5"/>
    </row>
    <row r="7" spans="2:11">
      <c r="C7" s="66" t="s">
        <v>5</v>
      </c>
      <c r="D7" s="66"/>
      <c r="E7" s="66"/>
      <c r="F7" s="66"/>
      <c r="G7" s="66"/>
      <c r="H7" s="66"/>
      <c r="I7" s="66"/>
      <c r="J7" s="6"/>
      <c r="K7" s="6"/>
    </row>
    <row r="8" spans="2:11" ht="16.5" thickBot="1"/>
    <row r="9" spans="2:11">
      <c r="B9" s="7"/>
      <c r="C9" s="67" t="s">
        <v>6</v>
      </c>
      <c r="D9" s="69" t="s">
        <v>7</v>
      </c>
      <c r="E9" s="69"/>
      <c r="F9" s="69"/>
      <c r="G9" s="8"/>
      <c r="H9" s="9">
        <f>'[1]итог отчет верный'!$I$51</f>
        <v>-34984.695274879901</v>
      </c>
      <c r="I9" s="10" t="s">
        <v>8</v>
      </c>
    </row>
    <row r="10" spans="2:11">
      <c r="B10" s="7"/>
      <c r="C10" s="68"/>
      <c r="D10" s="70" t="s">
        <v>9</v>
      </c>
      <c r="E10" s="70"/>
      <c r="F10" s="70"/>
      <c r="G10" s="11"/>
      <c r="H10" s="12">
        <f>'[1]итог отчет верный'!$I$53</f>
        <v>-945.99117447285244</v>
      </c>
      <c r="I10" s="13" t="s">
        <v>8</v>
      </c>
    </row>
    <row r="11" spans="2:11">
      <c r="B11" s="7"/>
      <c r="C11" s="68"/>
      <c r="D11" s="70" t="s">
        <v>10</v>
      </c>
      <c r="E11" s="70"/>
      <c r="F11" s="70"/>
      <c r="G11" s="11"/>
      <c r="H11" s="12">
        <f>'[1]итог отчет верный'!$I$55</f>
        <v>11390.25080098274</v>
      </c>
      <c r="I11" s="13" t="s">
        <v>8</v>
      </c>
    </row>
    <row r="12" spans="2:11">
      <c r="B12" s="7"/>
      <c r="C12" s="68"/>
      <c r="D12" s="70" t="s">
        <v>11</v>
      </c>
      <c r="E12" s="70"/>
      <c r="F12" s="70"/>
      <c r="G12" s="11"/>
      <c r="H12" s="12">
        <f>'[1]итог отчет верный'!$I$57</f>
        <v>5487.8683203930959</v>
      </c>
      <c r="I12" s="13" t="s">
        <v>8</v>
      </c>
    </row>
    <row r="13" spans="2:11">
      <c r="B13" s="7"/>
      <c r="C13" s="68"/>
      <c r="D13" s="11"/>
      <c r="E13" s="11"/>
      <c r="F13" s="11"/>
      <c r="G13" s="11"/>
      <c r="H13" s="14"/>
      <c r="I13" s="15"/>
    </row>
    <row r="14" spans="2:11">
      <c r="B14" s="7"/>
      <c r="C14" s="68"/>
      <c r="E14" s="11"/>
      <c r="F14" s="16" t="s">
        <v>12</v>
      </c>
      <c r="G14" s="11"/>
      <c r="H14" s="17">
        <f>H9+H10+H11+H12</f>
        <v>-19052.567327976918</v>
      </c>
      <c r="I14" s="13" t="s">
        <v>8</v>
      </c>
    </row>
    <row r="15" spans="2:11">
      <c r="B15" s="7"/>
      <c r="C15" s="68"/>
      <c r="D15" s="11"/>
      <c r="E15" s="11"/>
      <c r="F15" s="11"/>
      <c r="G15" s="11"/>
      <c r="H15" s="14"/>
      <c r="I15" s="15"/>
    </row>
    <row r="16" spans="2:11">
      <c r="B16" s="7"/>
      <c r="C16" s="68"/>
      <c r="D16" s="71" t="s">
        <v>13</v>
      </c>
      <c r="E16" s="72"/>
      <c r="F16" s="72"/>
      <c r="G16" s="72"/>
      <c r="H16" s="12">
        <f>'[1]итог отчет верный'!$I$61</f>
        <v>0</v>
      </c>
      <c r="I16" s="13" t="s">
        <v>8</v>
      </c>
    </row>
    <row r="17" spans="2:11" ht="16.5" thickBot="1">
      <c r="B17" s="7"/>
      <c r="C17" s="18"/>
      <c r="D17" s="19"/>
      <c r="E17" s="19"/>
      <c r="F17" s="19"/>
      <c r="G17" s="19"/>
      <c r="H17" s="19"/>
      <c r="I17" s="20"/>
    </row>
    <row r="18" spans="2:11" ht="16.5" thickBot="1">
      <c r="B18" s="7"/>
      <c r="C18" s="7"/>
      <c r="D18" s="7"/>
      <c r="E18" s="7"/>
      <c r="F18" s="7"/>
      <c r="G18" s="7"/>
      <c r="H18" s="7"/>
      <c r="I18" s="7"/>
    </row>
    <row r="19" spans="2:11">
      <c r="C19" s="73" t="s">
        <v>14</v>
      </c>
      <c r="D19" s="75" t="s">
        <v>15</v>
      </c>
      <c r="E19" s="75"/>
      <c r="F19" s="75"/>
      <c r="G19" s="21" t="s">
        <v>16</v>
      </c>
      <c r="H19" s="21" t="s">
        <v>17</v>
      </c>
      <c r="I19" s="22" t="s">
        <v>18</v>
      </c>
      <c r="J19" s="23"/>
      <c r="K19" s="23"/>
    </row>
    <row r="20" spans="2:11">
      <c r="C20" s="74"/>
      <c r="D20" s="70" t="s">
        <v>19</v>
      </c>
      <c r="E20" s="70"/>
      <c r="F20" s="70"/>
      <c r="G20" s="24">
        <f>[2]Лист3!U113</f>
        <v>40095.300000000003</v>
      </c>
      <c r="H20" s="25">
        <f>[2]Лист3!U114+[2]Лист3!X114+[2]Лист3!AA114</f>
        <v>43435.096161509697</v>
      </c>
      <c r="I20" s="26">
        <f>G20-H20</f>
        <v>-3339.7961615096938</v>
      </c>
      <c r="J20" s="23"/>
      <c r="K20" s="23"/>
    </row>
    <row r="21" spans="2:11">
      <c r="C21" s="74"/>
      <c r="D21" s="70" t="s">
        <v>20</v>
      </c>
      <c r="E21" s="70"/>
      <c r="F21" s="70"/>
      <c r="G21" s="24">
        <f>[2]Лист3!AM113</f>
        <v>37179.710000000006</v>
      </c>
      <c r="H21" s="27">
        <f>[2]Лист3!AM114</f>
        <v>22830.564985160992</v>
      </c>
      <c r="I21" s="26">
        <f t="shared" ref="I21:I22" si="0">G21-H21</f>
        <v>14349.145014839014</v>
      </c>
      <c r="J21" s="23"/>
      <c r="K21" s="23"/>
    </row>
    <row r="22" spans="2:11">
      <c r="C22" s="74"/>
      <c r="D22" s="70" t="s">
        <v>21</v>
      </c>
      <c r="E22" s="70"/>
      <c r="F22" s="70"/>
      <c r="G22" s="24">
        <f>[2]Лист3!R113</f>
        <v>18282.5</v>
      </c>
      <c r="H22" s="27">
        <f>[2]Лист3!R114</f>
        <v>11287.368334263641</v>
      </c>
      <c r="I22" s="26">
        <f t="shared" si="0"/>
        <v>6995.1316657363586</v>
      </c>
      <c r="J22" s="23"/>
      <c r="K22" s="23"/>
    </row>
    <row r="23" spans="2:11">
      <c r="C23" s="74"/>
      <c r="D23" s="70" t="s">
        <v>11</v>
      </c>
      <c r="E23" s="70"/>
      <c r="F23" s="70"/>
      <c r="G23" s="24">
        <f>[2]Лист3!AJ113</f>
        <v>0</v>
      </c>
      <c r="H23" s="27">
        <f>[2]Лист3!AJ114</f>
        <v>0</v>
      </c>
      <c r="I23" s="26">
        <f>G23-H23</f>
        <v>0</v>
      </c>
      <c r="J23" s="23"/>
      <c r="K23" s="23"/>
    </row>
    <row r="24" spans="2:11">
      <c r="C24" s="74"/>
      <c r="D24" s="11"/>
      <c r="E24" s="11"/>
      <c r="F24" s="11"/>
      <c r="G24" s="11"/>
      <c r="H24" s="14"/>
      <c r="I24" s="15"/>
      <c r="J24" s="23"/>
      <c r="K24" s="23"/>
    </row>
    <row r="25" spans="2:11">
      <c r="C25" s="74"/>
      <c r="D25" s="7"/>
      <c r="E25" s="7"/>
      <c r="F25" s="16" t="s">
        <v>12</v>
      </c>
      <c r="G25" s="28">
        <f>G20+G21+G22+G23</f>
        <v>95557.510000000009</v>
      </c>
      <c r="H25" s="28">
        <f>H20+H21+H22+H23</f>
        <v>77553.029480934332</v>
      </c>
      <c r="I25" s="29">
        <f>I20+I21+I22+I23</f>
        <v>18004.480519065677</v>
      </c>
    </row>
    <row r="26" spans="2:11" ht="16.5" thickBot="1">
      <c r="C26" s="18"/>
      <c r="D26" s="19"/>
      <c r="E26" s="19"/>
      <c r="F26" s="19"/>
      <c r="G26" s="19"/>
      <c r="H26" s="19"/>
      <c r="I26" s="20"/>
    </row>
    <row r="27" spans="2:11" ht="16.5" thickBot="1">
      <c r="C27" s="7"/>
      <c r="D27" s="7"/>
      <c r="E27" s="7"/>
      <c r="F27" s="7"/>
      <c r="G27" s="7"/>
      <c r="H27" s="7"/>
      <c r="I27" s="7"/>
    </row>
    <row r="28" spans="2:11" ht="16.5" thickBot="1">
      <c r="C28" s="30" t="s">
        <v>22</v>
      </c>
      <c r="D28" s="31" t="s">
        <v>23</v>
      </c>
      <c r="E28" s="31"/>
      <c r="F28" s="31"/>
      <c r="G28" s="31"/>
      <c r="H28" s="31"/>
      <c r="I28" s="32"/>
      <c r="J28" s="33"/>
      <c r="K28" s="33"/>
    </row>
    <row r="29" spans="2:11">
      <c r="C29" s="34"/>
      <c r="D29" s="35"/>
      <c r="E29" s="35"/>
      <c r="F29" s="35"/>
      <c r="G29" s="35"/>
      <c r="H29" s="35"/>
      <c r="I29" s="36"/>
      <c r="J29" s="33"/>
      <c r="K29" s="33"/>
    </row>
    <row r="30" spans="2:11" ht="45">
      <c r="C30" s="76" t="s">
        <v>24</v>
      </c>
      <c r="D30" s="77"/>
      <c r="E30" s="37" t="s">
        <v>25</v>
      </c>
      <c r="F30" s="78" t="s">
        <v>26</v>
      </c>
      <c r="G30" s="78"/>
      <c r="H30" s="38" t="s">
        <v>27</v>
      </c>
      <c r="I30" s="39" t="s">
        <v>28</v>
      </c>
      <c r="J30" s="33"/>
      <c r="K30" s="33"/>
    </row>
    <row r="31" spans="2:11">
      <c r="C31" s="40"/>
      <c r="D31" s="41"/>
      <c r="E31" s="42"/>
      <c r="F31" s="79"/>
      <c r="G31" s="79"/>
      <c r="H31" s="42"/>
      <c r="I31" s="43">
        <v>0</v>
      </c>
      <c r="J31" s="33"/>
      <c r="K31" s="33"/>
    </row>
    <row r="32" spans="2:11">
      <c r="C32" s="44"/>
      <c r="D32" s="45" t="s">
        <v>29</v>
      </c>
      <c r="E32" s="42"/>
      <c r="F32" s="79"/>
      <c r="G32" s="79"/>
      <c r="H32" s="42"/>
      <c r="I32" s="46">
        <f>I31</f>
        <v>0</v>
      </c>
      <c r="J32" s="33"/>
      <c r="K32" s="33"/>
    </row>
    <row r="33" spans="3:11">
      <c r="C33" s="40"/>
      <c r="D33" s="47"/>
      <c r="E33" s="48"/>
      <c r="F33" s="48"/>
      <c r="G33" s="48"/>
      <c r="H33" s="48"/>
      <c r="I33" s="49"/>
      <c r="J33" s="33"/>
      <c r="K33" s="33"/>
    </row>
    <row r="34" spans="3:11">
      <c r="C34" s="76" t="s">
        <v>30</v>
      </c>
      <c r="D34" s="77"/>
      <c r="E34" s="37" t="s">
        <v>25</v>
      </c>
      <c r="F34" s="80" t="s">
        <v>26</v>
      </c>
      <c r="G34" s="81"/>
      <c r="H34" s="82"/>
      <c r="I34" s="39" t="s">
        <v>31</v>
      </c>
      <c r="J34" s="33"/>
      <c r="K34" s="33"/>
    </row>
    <row r="35" spans="3:11">
      <c r="C35" s="50"/>
      <c r="D35" s="51"/>
      <c r="E35" s="42"/>
      <c r="F35" s="83"/>
      <c r="G35" s="84"/>
      <c r="H35" s="85"/>
      <c r="I35" s="43">
        <v>0</v>
      </c>
      <c r="J35" s="33"/>
      <c r="K35" s="33"/>
    </row>
    <row r="36" spans="3:11">
      <c r="C36" s="52"/>
      <c r="D36" s="45" t="s">
        <v>29</v>
      </c>
      <c r="E36" s="42"/>
      <c r="F36" s="83"/>
      <c r="G36" s="84"/>
      <c r="H36" s="85"/>
      <c r="I36" s="46">
        <f>I35</f>
        <v>0</v>
      </c>
      <c r="J36" s="33"/>
      <c r="K36" s="33"/>
    </row>
    <row r="37" spans="3:11">
      <c r="C37" s="53"/>
      <c r="D37" s="33"/>
      <c r="E37" s="33"/>
      <c r="F37" s="33"/>
      <c r="G37" s="33"/>
      <c r="H37" s="33"/>
      <c r="I37" s="54"/>
      <c r="J37" s="33"/>
      <c r="K37" s="33"/>
    </row>
    <row r="38" spans="3:11">
      <c r="C38" s="76" t="s">
        <v>32</v>
      </c>
      <c r="D38" s="77"/>
      <c r="E38" s="80" t="s">
        <v>26</v>
      </c>
      <c r="F38" s="81"/>
      <c r="G38" s="81"/>
      <c r="H38" s="82"/>
      <c r="I38" s="55" t="s">
        <v>31</v>
      </c>
      <c r="J38" s="33"/>
      <c r="K38" s="33"/>
    </row>
    <row r="39" spans="3:11" ht="22.5">
      <c r="C39" s="86" t="s">
        <v>33</v>
      </c>
      <c r="D39" s="56" t="s">
        <v>34</v>
      </c>
      <c r="E39" s="88" t="s">
        <v>35</v>
      </c>
      <c r="F39" s="89"/>
      <c r="G39" s="89"/>
      <c r="H39" s="90"/>
      <c r="I39" s="43">
        <v>400</v>
      </c>
      <c r="J39" s="33"/>
      <c r="K39" s="33"/>
    </row>
    <row r="40" spans="3:11" ht="22.5">
      <c r="C40" s="86"/>
      <c r="D40" s="56" t="s">
        <v>36</v>
      </c>
      <c r="E40" s="88" t="s">
        <v>37</v>
      </c>
      <c r="F40" s="89"/>
      <c r="G40" s="89"/>
      <c r="H40" s="90"/>
      <c r="I40" s="43">
        <v>260</v>
      </c>
      <c r="J40" s="33"/>
      <c r="K40" s="33"/>
    </row>
    <row r="41" spans="3:11">
      <c r="C41" s="86"/>
      <c r="D41" s="57"/>
      <c r="E41" s="88"/>
      <c r="F41" s="89"/>
      <c r="G41" s="89"/>
      <c r="H41" s="90"/>
      <c r="I41" s="43">
        <v>0</v>
      </c>
      <c r="J41" s="33"/>
      <c r="K41" s="33"/>
    </row>
    <row r="42" spans="3:11" ht="16.5" thickBot="1">
      <c r="C42" s="87"/>
      <c r="D42" s="58" t="s">
        <v>29</v>
      </c>
      <c r="E42" s="91"/>
      <c r="F42" s="92"/>
      <c r="G42" s="92"/>
      <c r="H42" s="93"/>
      <c r="I42" s="59">
        <f>SUM(I39:I41)</f>
        <v>660</v>
      </c>
      <c r="J42" s="33"/>
      <c r="K42" s="33"/>
    </row>
    <row r="43" spans="3:11" ht="16.5" thickBot="1">
      <c r="C43" s="60"/>
      <c r="D43" s="33"/>
      <c r="E43" s="33"/>
      <c r="F43" s="33"/>
      <c r="G43" s="33"/>
      <c r="H43" s="33"/>
      <c r="I43" s="33"/>
      <c r="J43" s="33"/>
      <c r="K43" s="33"/>
    </row>
    <row r="44" spans="3:11">
      <c r="C44" s="73" t="s">
        <v>38</v>
      </c>
      <c r="D44" s="69" t="s">
        <v>7</v>
      </c>
      <c r="E44" s="69"/>
      <c r="F44" s="69"/>
      <c r="G44" s="8"/>
      <c r="H44" s="9">
        <f>H9+H20-I32</f>
        <v>8450.4008866297954</v>
      </c>
      <c r="I44" s="10" t="s">
        <v>8</v>
      </c>
    </row>
    <row r="45" spans="3:11">
      <c r="C45" s="74"/>
      <c r="D45" s="70" t="s">
        <v>9</v>
      </c>
      <c r="E45" s="70"/>
      <c r="F45" s="70"/>
      <c r="G45" s="11"/>
      <c r="H45" s="12">
        <f>H21+H10-I36</f>
        <v>21884.57381068814</v>
      </c>
      <c r="I45" s="13" t="s">
        <v>8</v>
      </c>
    </row>
    <row r="46" spans="3:11">
      <c r="C46" s="74"/>
      <c r="D46" s="70" t="s">
        <v>10</v>
      </c>
      <c r="E46" s="70"/>
      <c r="F46" s="70"/>
      <c r="G46" s="11"/>
      <c r="H46" s="12">
        <f>H22+H11-I42</f>
        <v>22017.619135246379</v>
      </c>
      <c r="I46" s="13" t="s">
        <v>8</v>
      </c>
    </row>
    <row r="47" spans="3:11">
      <c r="C47" s="74"/>
      <c r="D47" s="70" t="s">
        <v>11</v>
      </c>
      <c r="E47" s="70"/>
      <c r="F47" s="70"/>
      <c r="G47" s="11"/>
      <c r="H47" s="12">
        <f>H23+H12</f>
        <v>5487.8683203930959</v>
      </c>
      <c r="I47" s="13" t="s">
        <v>8</v>
      </c>
    </row>
    <row r="48" spans="3:11">
      <c r="C48" s="74"/>
      <c r="D48" s="11"/>
      <c r="E48" s="11"/>
      <c r="F48" s="11"/>
      <c r="G48" s="11"/>
      <c r="H48" s="14"/>
      <c r="I48" s="15"/>
    </row>
    <row r="49" spans="3:9">
      <c r="C49" s="74"/>
      <c r="F49" s="16" t="s">
        <v>12</v>
      </c>
      <c r="G49" s="11"/>
      <c r="H49" s="17">
        <f>H44+H45+H46+H47</f>
        <v>57840.462152957407</v>
      </c>
      <c r="I49" s="13" t="s">
        <v>8</v>
      </c>
    </row>
    <row r="50" spans="3:9">
      <c r="C50" s="74"/>
      <c r="D50" s="11"/>
      <c r="E50" s="11"/>
      <c r="F50" s="11"/>
      <c r="G50" s="11"/>
      <c r="H50" s="14"/>
      <c r="I50" s="15"/>
    </row>
    <row r="51" spans="3:9" ht="15.75" customHeight="1">
      <c r="C51" s="74"/>
      <c r="D51" s="94" t="s">
        <v>39</v>
      </c>
      <c r="E51" s="95"/>
      <c r="F51" s="95"/>
      <c r="G51" s="61" t="s">
        <v>16</v>
      </c>
      <c r="H51" s="62" t="s">
        <v>40</v>
      </c>
      <c r="I51" s="13" t="s">
        <v>8</v>
      </c>
    </row>
    <row r="52" spans="3:9" ht="33" customHeight="1" thickBot="1">
      <c r="C52" s="18"/>
      <c r="D52" s="19"/>
      <c r="E52" s="19"/>
      <c r="F52" s="19"/>
      <c r="G52" s="63">
        <f>[2]Лист3!$AP$113</f>
        <v>40879.899999999994</v>
      </c>
      <c r="H52" s="63">
        <f>[2]Лист3!$AP$114</f>
        <v>40879.899999999994</v>
      </c>
      <c r="I52" s="20"/>
    </row>
    <row r="54" spans="3:9">
      <c r="C54" s="96" t="s">
        <v>41</v>
      </c>
      <c r="D54" s="96"/>
      <c r="G54" s="97">
        <f>[2]Лист3!$D$113</f>
        <v>731.3</v>
      </c>
    </row>
    <row r="55" spans="3:9">
      <c r="E55" s="98"/>
    </row>
    <row r="56" spans="3:9">
      <c r="C56" s="1" t="s">
        <v>42</v>
      </c>
      <c r="G56" s="99">
        <f>[2]Лист3!$C$113</f>
        <v>35</v>
      </c>
    </row>
  </sheetData>
  <mergeCells count="36">
    <mergeCell ref="C44:C51"/>
    <mergeCell ref="D44:F44"/>
    <mergeCell ref="D45:F45"/>
    <mergeCell ref="D46:F46"/>
    <mergeCell ref="D47:F47"/>
    <mergeCell ref="D51:F51"/>
    <mergeCell ref="F35:H35"/>
    <mergeCell ref="F36:H36"/>
    <mergeCell ref="C38:D38"/>
    <mergeCell ref="E38:H38"/>
    <mergeCell ref="C39:C42"/>
    <mergeCell ref="E39:H39"/>
    <mergeCell ref="E40:H40"/>
    <mergeCell ref="E41:H41"/>
    <mergeCell ref="E42:H42"/>
    <mergeCell ref="C30:D30"/>
    <mergeCell ref="F30:G30"/>
    <mergeCell ref="F31:G31"/>
    <mergeCell ref="F32:G32"/>
    <mergeCell ref="C34:D34"/>
    <mergeCell ref="F34:H34"/>
    <mergeCell ref="C19:C25"/>
    <mergeCell ref="D19:F19"/>
    <mergeCell ref="D20:F20"/>
    <mergeCell ref="D21:F21"/>
    <mergeCell ref="D22:F22"/>
    <mergeCell ref="D23:F23"/>
    <mergeCell ref="H1:I1"/>
    <mergeCell ref="B6:I6"/>
    <mergeCell ref="C7:I7"/>
    <mergeCell ref="C9:C16"/>
    <mergeCell ref="D9:F9"/>
    <mergeCell ref="D10:F10"/>
    <mergeCell ref="D11:F11"/>
    <mergeCell ref="D12:F12"/>
    <mergeCell ref="D16:G16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2014-11-11T14:24:18Z</dcterms:modified>
</cp:coreProperties>
</file>