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3" i="1"/>
  <c r="G51"/>
  <c r="H49" l="1"/>
  <c r="G49"/>
  <c r="I40"/>
  <c r="I34"/>
  <c r="I30"/>
  <c r="H21"/>
  <c r="G21"/>
  <c r="I21" s="1"/>
  <c r="H20"/>
  <c r="G20"/>
  <c r="H19"/>
  <c r="H23" s="1"/>
  <c r="G19"/>
  <c r="H15"/>
  <c r="H11"/>
  <c r="H10"/>
  <c r="H9"/>
  <c r="H43" l="1"/>
  <c r="H44"/>
  <c r="H13"/>
  <c r="I19"/>
  <c r="I23" s="1"/>
  <c r="I20"/>
  <c r="G23"/>
  <c r="H42"/>
  <c r="H46" l="1"/>
</calcChain>
</file>

<file path=xl/sharedStrings.xml><?xml version="1.0" encoding="utf-8"?>
<sst xmlns="http://schemas.openxmlformats.org/spreadsheetml/2006/main" count="67" uniqueCount="44">
  <si>
    <t>Утверждаю</t>
  </si>
  <si>
    <t>Директор ООО "ОРК"</t>
  </si>
  <si>
    <t xml:space="preserve"> " 01 "  ноября 2014 г.</t>
  </si>
  <si>
    <t>ОТЧЕТ ПО НАЧИСЛЕННЫМ И ОПЛАЧЕННЫМ УСЛУГАМ И ВЫПОЛНЕННЫМ РАБОТАМ В МКД ЗА 2014 ГОД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</si>
  <si>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</si>
  <si>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t xml:space="preserve">капитального ремонта </t>
  </si>
  <si>
    <t>руб.</t>
  </si>
  <si>
    <t>текущего ремонта</t>
  </si>
  <si>
    <t xml:space="preserve">ИТОГО </t>
  </si>
  <si>
    <t xml:space="preserve">Задолженность за услуги управляющей организации  </t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</si>
  <si>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</si>
  <si>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</si>
  <si>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</si>
  <si>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</si>
  <si>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</si>
  <si>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</si>
  <si>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</si>
  <si>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</si>
  <si>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</si>
  <si>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</si>
  <si>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</si>
  <si>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</si>
  <si>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</si>
  <si>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</si>
  <si>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</si>
  <si>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</si>
  <si>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</si>
  <si>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</si>
  <si>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</si>
  <si>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t xml:space="preserve">услуги управляющей организации  </t>
  </si>
  <si>
    <t>оплачено</t>
  </si>
  <si>
    <t>Ремонт шиферного покрытия кровли</t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</si>
  <si>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НА  ДАТУ СОСТАВЛЕНИЯ ОТЧЕТА</t>
    </r>
  </si>
  <si>
    <t>Ген. Директор ООО "ОРК"</t>
  </si>
  <si>
    <t>_________________/ Р.М. Темирбаев /</t>
  </si>
  <si>
    <t>_____________ / Т.И. Никулина /</t>
  </si>
  <si>
    <t xml:space="preserve"> " ___ "  _____________ 2013 г.</t>
  </si>
  <si>
    <t>д. Баранникова, ул. Ленина, 5</t>
  </si>
  <si>
    <t>аварийного ремонта</t>
  </si>
  <si>
    <t>аварийный ремонт (АВР)</t>
  </si>
  <si>
    <t>№ 61 от 27.05.2014</t>
  </si>
  <si>
    <t>№ 182 от 15.09.2014</t>
  </si>
  <si>
    <t>проживает человек</t>
  </si>
  <si>
    <t>общая площадь жилых помещений кв.м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</si>
</sst>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0"/>
      <name val="Arial Cyr"/>
      <charset val="204"/>
    </font>
    <font>
      <sz val="12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distributed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0" xfId="0" applyFont="1" applyBorder="1"/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3;&#1048;&#1053;&#1040;,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1;&#1040;&#1056;&#1040;&#1053;&#1053;&#1048;&#1050;&#1054;&#1042;&#1040;\&#1059;&#1051;.%20&#1051;&#1045;&#1053;&#1048;&#1053;&#1040;,%205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ы"/>
    </sheetNames>
    <sheetDataSet>
      <sheetData sheetId="0"/>
      <sheetData sheetId="1"/>
      <sheetData sheetId="2">
        <row r="115">
          <cell r="L115">
            <v>-1.1227876516386459E-3</v>
          </cell>
        </row>
      </sheetData>
      <sheetData sheetId="3">
        <row r="43">
          <cell r="I43">
            <v>-11719.183755248221</v>
          </cell>
        </row>
        <row r="45">
          <cell r="I45">
            <v>12100.19223538091</v>
          </cell>
        </row>
        <row r="47">
          <cell r="I47">
            <v>5453.3134389343822</v>
          </cell>
        </row>
        <row r="51">
          <cell r="I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отчет"/>
    </sheetNames>
    <sheetDataSet>
      <sheetData sheetId="0">
        <row r="113">
          <cell r="C113">
            <v>32</v>
          </cell>
          <cell r="D113">
            <v>556</v>
          </cell>
          <cell r="R113">
            <v>5560</v>
          </cell>
          <cell r="U113">
            <v>39996.999999999993</v>
          </cell>
          <cell r="AG113">
            <v>15012.000000000002</v>
          </cell>
          <cell r="AJ113">
            <v>31080.3</v>
          </cell>
        </row>
        <row r="114">
          <cell r="R114">
            <v>3936.7495241391198</v>
          </cell>
          <cell r="U114">
            <v>25315.619704740831</v>
          </cell>
          <cell r="AG114">
            <v>10629.223715175624</v>
          </cell>
          <cell r="AJ114">
            <v>31080.3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topLeftCell="B43" workbookViewId="0">
      <selection activeCell="C51" sqref="C51:G53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C1" s="60" t="s">
        <v>0</v>
      </c>
      <c r="D1" s="61"/>
      <c r="E1" s="60"/>
      <c r="H1" s="81" t="s">
        <v>0</v>
      </c>
      <c r="I1" s="81"/>
    </row>
    <row r="2" spans="2:11" ht="20.25" customHeight="1">
      <c r="C2" s="62" t="s">
        <v>33</v>
      </c>
      <c r="D2" s="60"/>
      <c r="E2" s="61"/>
      <c r="H2" s="2"/>
      <c r="I2" s="55" t="s">
        <v>1</v>
      </c>
    </row>
    <row r="3" spans="2:11">
      <c r="C3" s="84" t="s">
        <v>34</v>
      </c>
      <c r="D3" s="84"/>
      <c r="E3" s="84"/>
      <c r="F3" s="2"/>
      <c r="I3" s="3" t="s">
        <v>35</v>
      </c>
    </row>
    <row r="4" spans="2:11">
      <c r="C4" s="63" t="s">
        <v>36</v>
      </c>
      <c r="D4" s="61"/>
      <c r="E4" s="61"/>
      <c r="F4" s="2"/>
      <c r="G4" s="2"/>
      <c r="I4" s="3" t="s">
        <v>2</v>
      </c>
    </row>
    <row r="5" spans="2:11">
      <c r="C5" s="61"/>
      <c r="D5" s="61"/>
      <c r="E5" s="61"/>
    </row>
    <row r="6" spans="2:11">
      <c r="B6" s="82" t="s">
        <v>3</v>
      </c>
      <c r="C6" s="82"/>
      <c r="D6" s="82"/>
      <c r="E6" s="82"/>
      <c r="F6" s="82"/>
      <c r="G6" s="82"/>
      <c r="H6" s="82"/>
      <c r="I6" s="82"/>
      <c r="J6" s="56"/>
    </row>
    <row r="7" spans="2:11">
      <c r="C7" s="83" t="s">
        <v>37</v>
      </c>
      <c r="D7" s="83"/>
      <c r="E7" s="83"/>
      <c r="F7" s="83"/>
      <c r="G7" s="83"/>
      <c r="H7" s="83"/>
      <c r="I7" s="83"/>
      <c r="J7" s="4"/>
      <c r="K7" s="4"/>
    </row>
    <row r="8" spans="2:11" ht="9" customHeight="1" thickBot="1"/>
    <row r="9" spans="2:11" ht="15.75" customHeight="1">
      <c r="B9" s="5"/>
      <c r="C9" s="85" t="s">
        <v>4</v>
      </c>
      <c r="D9" s="79" t="s">
        <v>5</v>
      </c>
      <c r="E9" s="79"/>
      <c r="F9" s="79"/>
      <c r="G9" s="6"/>
      <c r="H9" s="7">
        <f>'[1]итог отчеты'!I43</f>
        <v>-11719.183755248221</v>
      </c>
      <c r="I9" s="8" t="s">
        <v>6</v>
      </c>
    </row>
    <row r="10" spans="2:11" ht="15.75" customHeight="1">
      <c r="B10" s="5"/>
      <c r="C10" s="86"/>
      <c r="D10" s="80" t="s">
        <v>7</v>
      </c>
      <c r="E10" s="80"/>
      <c r="F10" s="80"/>
      <c r="G10" s="9"/>
      <c r="H10" s="10">
        <f>'[1]итог отчеты'!I45</f>
        <v>12100.19223538091</v>
      </c>
      <c r="I10" s="11" t="s">
        <v>6</v>
      </c>
    </row>
    <row r="11" spans="2:11" ht="15.75" customHeight="1">
      <c r="B11" s="5"/>
      <c r="C11" s="86"/>
      <c r="D11" s="80" t="s">
        <v>38</v>
      </c>
      <c r="E11" s="80"/>
      <c r="F11" s="80"/>
      <c r="G11" s="9"/>
      <c r="H11" s="10">
        <f>'[1]итог отчеты'!I47</f>
        <v>5453.3134389343822</v>
      </c>
      <c r="I11" s="11" t="s">
        <v>6</v>
      </c>
    </row>
    <row r="12" spans="2:11" ht="6" customHeight="1">
      <c r="B12" s="5"/>
      <c r="C12" s="86"/>
      <c r="D12" s="9"/>
      <c r="E12" s="9"/>
      <c r="F12" s="9"/>
      <c r="G12" s="9"/>
      <c r="H12" s="12"/>
      <c r="I12" s="13"/>
    </row>
    <row r="13" spans="2:11">
      <c r="B13" s="5"/>
      <c r="C13" s="86"/>
      <c r="E13" s="9"/>
      <c r="F13" s="64" t="s">
        <v>8</v>
      </c>
      <c r="G13" s="9"/>
      <c r="H13" s="14">
        <f>H9+H10+H11</f>
        <v>5834.3219190670707</v>
      </c>
      <c r="I13" s="11" t="s">
        <v>6</v>
      </c>
    </row>
    <row r="14" spans="2:11" ht="6" customHeight="1">
      <c r="B14" s="5"/>
      <c r="C14" s="86"/>
      <c r="D14" s="9"/>
      <c r="E14" s="9"/>
      <c r="F14" s="9"/>
      <c r="G14" s="9"/>
      <c r="H14" s="12"/>
      <c r="I14" s="13"/>
    </row>
    <row r="15" spans="2:11" ht="15.75" customHeight="1">
      <c r="B15" s="5"/>
      <c r="C15" s="86"/>
      <c r="D15" s="87" t="s">
        <v>9</v>
      </c>
      <c r="E15" s="88"/>
      <c r="F15" s="88"/>
      <c r="G15" s="88"/>
      <c r="H15" s="10">
        <f>'[1]итог отчеты'!I51</f>
        <v>0</v>
      </c>
      <c r="I15" s="11" t="s">
        <v>6</v>
      </c>
    </row>
    <row r="16" spans="2:11" ht="6.75" customHeight="1" thickBot="1">
      <c r="B16" s="5"/>
      <c r="C16" s="15"/>
      <c r="D16" s="16"/>
      <c r="E16" s="16"/>
      <c r="F16" s="16"/>
      <c r="G16" s="16"/>
      <c r="H16" s="16"/>
      <c r="I16" s="17"/>
    </row>
    <row r="17" spans="2:11" ht="9" customHeight="1" thickBot="1">
      <c r="B17" s="5"/>
      <c r="C17" s="5"/>
      <c r="D17" s="5"/>
      <c r="E17" s="5"/>
      <c r="F17" s="5"/>
      <c r="G17" s="5"/>
      <c r="H17" s="5"/>
      <c r="I17" s="5"/>
    </row>
    <row r="18" spans="2:11" ht="15.75" customHeight="1">
      <c r="C18" s="89" t="s">
        <v>10</v>
      </c>
      <c r="D18" s="91" t="s">
        <v>11</v>
      </c>
      <c r="E18" s="91"/>
      <c r="F18" s="91"/>
      <c r="G18" s="18" t="s">
        <v>12</v>
      </c>
      <c r="H18" s="18" t="s">
        <v>13</v>
      </c>
      <c r="I18" s="19" t="s">
        <v>14</v>
      </c>
      <c r="J18" s="20"/>
      <c r="K18" s="20"/>
    </row>
    <row r="19" spans="2:11" ht="15.75" customHeight="1">
      <c r="C19" s="90"/>
      <c r="D19" s="80" t="s">
        <v>15</v>
      </c>
      <c r="E19" s="80"/>
      <c r="F19" s="80"/>
      <c r="G19" s="21">
        <f>[2]Лист3!U113</f>
        <v>39996.999999999993</v>
      </c>
      <c r="H19" s="22">
        <f>[2]Лист3!U114</f>
        <v>25315.619704740831</v>
      </c>
      <c r="I19" s="23">
        <f>G19-H19</f>
        <v>14681.380295259161</v>
      </c>
      <c r="J19" s="20"/>
      <c r="K19" s="20"/>
    </row>
    <row r="20" spans="2:11" ht="15.75" customHeight="1">
      <c r="C20" s="90"/>
      <c r="D20" s="80" t="s">
        <v>16</v>
      </c>
      <c r="E20" s="80"/>
      <c r="F20" s="80"/>
      <c r="G20" s="21">
        <f>[2]Лист3!AG113</f>
        <v>15012.000000000002</v>
      </c>
      <c r="H20" s="24">
        <f>[2]Лист3!AG114</f>
        <v>10629.223715175624</v>
      </c>
      <c r="I20" s="23">
        <f t="shared" ref="I20:I21" si="0">G20-H20</f>
        <v>4382.7762848243783</v>
      </c>
      <c r="J20" s="20"/>
      <c r="K20" s="20"/>
    </row>
    <row r="21" spans="2:11" ht="15.75" customHeight="1">
      <c r="C21" s="90"/>
      <c r="D21" s="80" t="s">
        <v>39</v>
      </c>
      <c r="E21" s="80"/>
      <c r="F21" s="80"/>
      <c r="G21" s="21">
        <f>[2]Лист3!R113</f>
        <v>5560</v>
      </c>
      <c r="H21" s="24">
        <f>[2]Лист3!R114</f>
        <v>3936.7495241391198</v>
      </c>
      <c r="I21" s="23">
        <f t="shared" si="0"/>
        <v>1623.2504758608802</v>
      </c>
      <c r="J21" s="20"/>
      <c r="K21" s="20"/>
    </row>
    <row r="22" spans="2:11" ht="6" customHeight="1">
      <c r="C22" s="90"/>
      <c r="D22" s="9"/>
      <c r="E22" s="9"/>
      <c r="F22" s="9"/>
      <c r="G22" s="9"/>
      <c r="H22" s="12"/>
      <c r="I22" s="13"/>
      <c r="J22" s="20"/>
      <c r="K22" s="20"/>
    </row>
    <row r="23" spans="2:11">
      <c r="C23" s="90"/>
      <c r="E23" s="64" t="s">
        <v>8</v>
      </c>
      <c r="F23" s="9"/>
      <c r="G23" s="14">
        <f>G19+G20+G21</f>
        <v>60568.999999999993</v>
      </c>
      <c r="H23" s="14">
        <f>H19+H20+H21</f>
        <v>39881.592944055577</v>
      </c>
      <c r="I23" s="65">
        <f>I19+I20+I21</f>
        <v>20687.407055944419</v>
      </c>
    </row>
    <row r="24" spans="2:11" ht="6" customHeight="1" thickBot="1">
      <c r="C24" s="15"/>
      <c r="D24" s="16"/>
      <c r="E24" s="16"/>
      <c r="F24" s="16"/>
      <c r="G24" s="16"/>
      <c r="H24" s="16"/>
      <c r="I24" s="17"/>
    </row>
    <row r="25" spans="2:11" ht="9" customHeight="1" thickBot="1">
      <c r="C25" s="5"/>
      <c r="D25" s="5"/>
      <c r="E25" s="5"/>
      <c r="F25" s="5"/>
      <c r="G25" s="5"/>
      <c r="H25" s="5"/>
      <c r="I25" s="5"/>
    </row>
    <row r="26" spans="2:11" ht="16.5" thickBot="1">
      <c r="C26" s="25" t="s">
        <v>17</v>
      </c>
      <c r="D26" s="26" t="s">
        <v>18</v>
      </c>
      <c r="E26" s="26"/>
      <c r="F26" s="26"/>
      <c r="G26" s="26"/>
      <c r="H26" s="26"/>
      <c r="I26" s="27"/>
      <c r="J26" s="28"/>
      <c r="K26" s="28"/>
    </row>
    <row r="27" spans="2:11" ht="6" customHeight="1">
      <c r="C27" s="29"/>
      <c r="D27" s="30"/>
      <c r="E27" s="30"/>
      <c r="F27" s="30"/>
      <c r="G27" s="30"/>
      <c r="H27" s="30"/>
      <c r="I27" s="31"/>
      <c r="J27" s="28"/>
      <c r="K27" s="28"/>
    </row>
    <row r="28" spans="2:11" ht="29.25" customHeight="1">
      <c r="C28" s="93" t="s">
        <v>19</v>
      </c>
      <c r="D28" s="94"/>
      <c r="E28" s="52" t="s">
        <v>20</v>
      </c>
      <c r="F28" s="95" t="s">
        <v>21</v>
      </c>
      <c r="G28" s="95"/>
      <c r="H28" s="58" t="s">
        <v>22</v>
      </c>
      <c r="I28" s="53" t="s">
        <v>23</v>
      </c>
      <c r="J28" s="28"/>
      <c r="K28" s="28"/>
    </row>
    <row r="29" spans="2:11">
      <c r="C29" s="32"/>
      <c r="D29" s="33"/>
      <c r="E29" s="34"/>
      <c r="F29" s="92"/>
      <c r="G29" s="92"/>
      <c r="H29" s="34"/>
      <c r="I29" s="38">
        <v>0</v>
      </c>
      <c r="J29" s="28"/>
      <c r="K29" s="28"/>
    </row>
    <row r="30" spans="2:11">
      <c r="C30" s="36"/>
      <c r="D30" s="37" t="s">
        <v>24</v>
      </c>
      <c r="E30" s="34"/>
      <c r="F30" s="92"/>
      <c r="G30" s="92"/>
      <c r="H30" s="34"/>
      <c r="I30" s="38">
        <f>I29</f>
        <v>0</v>
      </c>
      <c r="J30" s="28"/>
      <c r="K30" s="28"/>
    </row>
    <row r="31" spans="2:11" ht="9" customHeight="1">
      <c r="C31" s="32"/>
      <c r="D31" s="39"/>
      <c r="E31" s="40"/>
      <c r="F31" s="40"/>
      <c r="G31" s="40"/>
      <c r="H31" s="40"/>
      <c r="I31" s="41"/>
      <c r="J31" s="28"/>
      <c r="K31" s="28"/>
    </row>
    <row r="32" spans="2:11" ht="15.75" customHeight="1">
      <c r="C32" s="93" t="s">
        <v>25</v>
      </c>
      <c r="D32" s="94"/>
      <c r="E32" s="52" t="s">
        <v>20</v>
      </c>
      <c r="F32" s="73" t="s">
        <v>21</v>
      </c>
      <c r="G32" s="74"/>
      <c r="H32" s="75"/>
      <c r="I32" s="53" t="s">
        <v>26</v>
      </c>
      <c r="J32" s="28"/>
      <c r="K32" s="28"/>
    </row>
    <row r="33" spans="3:11">
      <c r="C33" s="42"/>
      <c r="D33" s="59"/>
      <c r="E33" s="34"/>
      <c r="F33" s="67"/>
      <c r="G33" s="68"/>
      <c r="H33" s="69"/>
      <c r="I33" s="38">
        <v>0</v>
      </c>
      <c r="J33" s="28"/>
      <c r="K33" s="28"/>
    </row>
    <row r="34" spans="3:11">
      <c r="C34" s="43"/>
      <c r="D34" s="37" t="s">
        <v>24</v>
      </c>
      <c r="E34" s="34"/>
      <c r="F34" s="67"/>
      <c r="G34" s="68"/>
      <c r="H34" s="69"/>
      <c r="I34" s="38">
        <f>I33</f>
        <v>0</v>
      </c>
      <c r="J34" s="28"/>
      <c r="K34" s="28"/>
    </row>
    <row r="35" spans="3:11" ht="9" customHeight="1">
      <c r="C35" s="44"/>
      <c r="D35" s="28"/>
      <c r="E35" s="28"/>
      <c r="F35" s="28"/>
      <c r="G35" s="28"/>
      <c r="H35" s="28"/>
      <c r="I35" s="45"/>
      <c r="J35" s="28"/>
      <c r="K35" s="28"/>
    </row>
    <row r="36" spans="3:11" ht="15.75" customHeight="1">
      <c r="C36" s="93" t="s">
        <v>27</v>
      </c>
      <c r="D36" s="94"/>
      <c r="E36" s="73" t="s">
        <v>21</v>
      </c>
      <c r="F36" s="74"/>
      <c r="G36" s="74"/>
      <c r="H36" s="75"/>
      <c r="I36" s="54" t="s">
        <v>26</v>
      </c>
      <c r="J36" s="28"/>
      <c r="K36" s="28"/>
    </row>
    <row r="37" spans="3:11" ht="22.5">
      <c r="C37" s="96" t="s">
        <v>28</v>
      </c>
      <c r="D37" s="46" t="s">
        <v>40</v>
      </c>
      <c r="E37" s="76" t="s">
        <v>31</v>
      </c>
      <c r="F37" s="77"/>
      <c r="G37" s="77"/>
      <c r="H37" s="78"/>
      <c r="I37" s="35">
        <v>33776</v>
      </c>
      <c r="J37" s="28"/>
      <c r="K37" s="28"/>
    </row>
    <row r="38" spans="3:11" ht="22.5">
      <c r="C38" s="96"/>
      <c r="D38" s="46" t="s">
        <v>41</v>
      </c>
      <c r="E38" s="76" t="s">
        <v>31</v>
      </c>
      <c r="F38" s="77"/>
      <c r="G38" s="77"/>
      <c r="H38" s="78"/>
      <c r="I38" s="35">
        <v>15400</v>
      </c>
      <c r="J38" s="28"/>
      <c r="K38" s="28"/>
    </row>
    <row r="39" spans="3:11">
      <c r="C39" s="96"/>
      <c r="D39" s="34"/>
      <c r="E39" s="67"/>
      <c r="F39" s="68"/>
      <c r="G39" s="68"/>
      <c r="H39" s="69"/>
      <c r="I39" s="35">
        <v>0</v>
      </c>
      <c r="J39" s="28"/>
      <c r="K39" s="28"/>
    </row>
    <row r="40" spans="3:11" ht="16.5" thickBot="1">
      <c r="C40" s="97"/>
      <c r="D40" s="47" t="s">
        <v>24</v>
      </c>
      <c r="E40" s="70"/>
      <c r="F40" s="71"/>
      <c r="G40" s="71"/>
      <c r="H40" s="72"/>
      <c r="I40" s="48">
        <f>SUM(I37:I39)</f>
        <v>49176</v>
      </c>
      <c r="J40" s="28"/>
      <c r="K40" s="28"/>
    </row>
    <row r="41" spans="3:11" ht="9" customHeight="1" thickBot="1">
      <c r="C41" s="49"/>
      <c r="D41" s="28"/>
      <c r="E41" s="28"/>
      <c r="F41" s="28"/>
      <c r="G41" s="28"/>
      <c r="H41" s="28"/>
      <c r="I41" s="28"/>
      <c r="J41" s="28"/>
      <c r="K41" s="28"/>
    </row>
    <row r="42" spans="3:11">
      <c r="C42" s="89" t="s">
        <v>32</v>
      </c>
      <c r="D42" s="79" t="s">
        <v>5</v>
      </c>
      <c r="E42" s="79"/>
      <c r="F42" s="79"/>
      <c r="G42" s="6"/>
      <c r="H42" s="7">
        <f>H9+H19-I30</f>
        <v>13596.43594949261</v>
      </c>
      <c r="I42" s="8" t="s">
        <v>6</v>
      </c>
    </row>
    <row r="43" spans="3:11">
      <c r="C43" s="90"/>
      <c r="D43" s="80" t="s">
        <v>7</v>
      </c>
      <c r="E43" s="80"/>
      <c r="F43" s="80"/>
      <c r="G43" s="9"/>
      <c r="H43" s="10">
        <f>H20+H10-I34</f>
        <v>22729.415950556533</v>
      </c>
      <c r="I43" s="11" t="s">
        <v>6</v>
      </c>
    </row>
    <row r="44" spans="3:11">
      <c r="C44" s="90"/>
      <c r="D44" s="80" t="s">
        <v>38</v>
      </c>
      <c r="E44" s="80"/>
      <c r="F44" s="80"/>
      <c r="G44" s="9"/>
      <c r="H44" s="10">
        <f>H21+H11-I40</f>
        <v>-39785.937036926494</v>
      </c>
      <c r="I44" s="11" t="s">
        <v>6</v>
      </c>
    </row>
    <row r="45" spans="3:11" ht="6" customHeight="1">
      <c r="C45" s="90"/>
      <c r="D45" s="9"/>
      <c r="E45" s="9"/>
      <c r="F45" s="9"/>
      <c r="G45" s="9"/>
      <c r="H45" s="12"/>
      <c r="I45" s="13"/>
    </row>
    <row r="46" spans="3:11">
      <c r="C46" s="90"/>
      <c r="E46" s="66" t="s">
        <v>8</v>
      </c>
      <c r="F46" s="9"/>
      <c r="G46" s="9"/>
      <c r="H46" s="14">
        <f>H42+H43+H44</f>
        <v>-3460.085136877351</v>
      </c>
      <c r="I46" s="11" t="s">
        <v>6</v>
      </c>
    </row>
    <row r="47" spans="3:11" ht="8.25" customHeight="1">
      <c r="C47" s="90"/>
      <c r="D47" s="9"/>
      <c r="E47" s="9"/>
      <c r="F47" s="9"/>
      <c r="G47" s="9"/>
      <c r="H47" s="12"/>
      <c r="I47" s="13"/>
    </row>
    <row r="48" spans="3:11" ht="18" customHeight="1">
      <c r="C48" s="90"/>
      <c r="D48" s="98" t="s">
        <v>29</v>
      </c>
      <c r="E48" s="99"/>
      <c r="F48" s="99"/>
      <c r="G48" s="57" t="s">
        <v>12</v>
      </c>
      <c r="H48" s="50" t="s">
        <v>30</v>
      </c>
      <c r="I48" s="11" t="s">
        <v>6</v>
      </c>
    </row>
    <row r="49" spans="3:9" ht="22.5" customHeight="1" thickBot="1">
      <c r="C49" s="15"/>
      <c r="D49" s="16"/>
      <c r="E49" s="16"/>
      <c r="F49" s="16"/>
      <c r="G49" s="51">
        <f>[2]Лист3!$AJ$113</f>
        <v>31080.3</v>
      </c>
      <c r="H49" s="51">
        <f>[2]Лист3!$AJ$114</f>
        <v>31080.3</v>
      </c>
      <c r="I49" s="17"/>
    </row>
    <row r="51" spans="3:9">
      <c r="C51" s="103" t="s">
        <v>43</v>
      </c>
      <c r="D51" s="103"/>
      <c r="G51" s="100">
        <f>[2]Лист3!$D$113</f>
        <v>556</v>
      </c>
    </row>
    <row r="52" spans="3:9">
      <c r="E52" s="101"/>
    </row>
    <row r="53" spans="3:9">
      <c r="C53" s="1" t="s">
        <v>42</v>
      </c>
      <c r="G53" s="102">
        <f>[2]Лист3!$C$113</f>
        <v>32</v>
      </c>
    </row>
  </sheetData>
  <mergeCells count="34">
    <mergeCell ref="C36:D36"/>
    <mergeCell ref="C37:C40"/>
    <mergeCell ref="C42:C48"/>
    <mergeCell ref="D44:F44"/>
    <mergeCell ref="D48:F48"/>
    <mergeCell ref="F30:G30"/>
    <mergeCell ref="F34:H34"/>
    <mergeCell ref="F33:H33"/>
    <mergeCell ref="C28:D28"/>
    <mergeCell ref="F28:G28"/>
    <mergeCell ref="F29:G29"/>
    <mergeCell ref="C32:D32"/>
    <mergeCell ref="F32:H32"/>
    <mergeCell ref="D42:F42"/>
    <mergeCell ref="D43:F43"/>
    <mergeCell ref="H1:I1"/>
    <mergeCell ref="B6:I6"/>
    <mergeCell ref="C7:I7"/>
    <mergeCell ref="D9:F9"/>
    <mergeCell ref="D10:F10"/>
    <mergeCell ref="C3:E3"/>
    <mergeCell ref="D11:F11"/>
    <mergeCell ref="C9:C15"/>
    <mergeCell ref="D15:G15"/>
    <mergeCell ref="D19:F19"/>
    <mergeCell ref="D20:F20"/>
    <mergeCell ref="D21:F21"/>
    <mergeCell ref="C18:C23"/>
    <mergeCell ref="D18:F18"/>
    <mergeCell ref="E39:H39"/>
    <mergeCell ref="E40:H40"/>
    <mergeCell ref="E36:H36"/>
    <mergeCell ref="E37:H37"/>
    <mergeCell ref="E38:H38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2014-11-11T14:18:03Z</dcterms:modified>
</cp:coreProperties>
</file>