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8" i="1"/>
  <c r="G56"/>
  <c r="H54" l="1"/>
  <c r="G54"/>
  <c r="I44" l="1"/>
  <c r="I36"/>
  <c r="I32"/>
  <c r="H23"/>
  <c r="G23"/>
  <c r="H22"/>
  <c r="G22"/>
  <c r="H21"/>
  <c r="G21"/>
  <c r="H20"/>
  <c r="H25" s="1"/>
  <c r="G20"/>
  <c r="G25" s="1"/>
  <c r="H16"/>
  <c r="H12"/>
  <c r="H49" s="1"/>
  <c r="H11"/>
  <c r="H10"/>
  <c r="H47" s="1"/>
  <c r="H9"/>
  <c r="H46" s="1"/>
  <c r="I21" l="1"/>
  <c r="I22"/>
  <c r="I23"/>
  <c r="H48"/>
  <c r="H51" s="1"/>
  <c r="H14"/>
  <c r="I20"/>
  <c r="I25" l="1"/>
</calcChain>
</file>

<file path=xl/sharedStrings.xml><?xml version="1.0" encoding="utf-8"?>
<sst xmlns="http://schemas.openxmlformats.org/spreadsheetml/2006/main" count="74" uniqueCount="45">
  <si>
    <t>Утверждаю</t>
  </si>
  <si>
    <t>Директор ООО "ОРК"</t>
  </si>
  <si>
    <t>_________________/ Т.И. Никулина /</t>
  </si>
  <si>
    <t xml:space="preserve"> " 01 "  ноября 2014 г.</t>
  </si>
  <si>
    <t>ОТЧЕТ ПО НАЧИСЛЕННЫМ И ОПЛАЧЕННЫМ УСЛУГАМ И ВЫПОЛНЕННЫМ РАБОТАМ В МКД ЗА 2014 ГОД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</si>
  <si>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</si>
  <si>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t xml:space="preserve">капитального ремонта </t>
  </si>
  <si>
    <t>руб.</t>
  </si>
  <si>
    <t>текущего ремонта</t>
  </si>
  <si>
    <t>аварийного ремонта</t>
  </si>
  <si>
    <t>содержание жилья</t>
  </si>
  <si>
    <t xml:space="preserve">ИТОГО </t>
  </si>
  <si>
    <t xml:space="preserve">Задолженность за услуги управляющей организации  </t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</si>
  <si>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</si>
  <si>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</si>
  <si>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</si>
  <si>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</si>
  <si>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</si>
  <si>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</si>
  <si>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</si>
  <si>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аварийный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</si>
  <si>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</si>
  <si>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</si>
  <si>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</si>
  <si>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</si>
  <si>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</si>
  <si>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</si>
  <si>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</si>
  <si>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</si>
  <si>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</si>
  <si>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</si>
  <si>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</si>
  <si>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</si>
  <si>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НА  ДАТУ СОСТАВЛЕНИЯ ОТЧЕТА</t>
    </r>
  </si>
  <si>
    <t xml:space="preserve">услуги управляющей организации  </t>
  </si>
  <si>
    <t>оплачено</t>
  </si>
  <si>
    <t>д. Баранникова, ул. Пионерская, 5</t>
  </si>
  <si>
    <t>№ 54 24.05.14</t>
  </si>
  <si>
    <t>Прочистка системы канализации</t>
  </si>
  <si>
    <t>№ 129 25.08.14</t>
  </si>
  <si>
    <t>№ 186 от 29.09.14</t>
  </si>
  <si>
    <t>№ 205 от 24.10.14</t>
  </si>
  <si>
    <t>№ 209 от 29.10.14</t>
  </si>
  <si>
    <t>общая площадь жилых помещений кв.м</t>
  </si>
  <si>
    <t>проживает человек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</si>
</sst>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8" fillId="0" borderId="20" xfId="0" applyFont="1" applyFill="1" applyBorder="1" applyAlignment="1"/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8" fillId="0" borderId="18" xfId="0" applyFont="1" applyFill="1" applyBorder="1" applyAlignment="1">
      <alignment horizontal="center" vertical="distributed"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wrapText="1"/>
    </xf>
    <xf numFmtId="2" fontId="9" fillId="0" borderId="3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5;&#1048;&#1054;&#1053;&#1045;&#1056;&#1057;&#1050;&#1040;&#1071;,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1;&#1040;&#1056;&#1040;&#1053;&#1053;&#1048;&#1050;&#1054;&#1042;&#1040;\&#1059;&#1051;.%20&#1055;&#1048;&#1054;&#1053;&#1045;&#1056;&#1057;&#1050;&#1040;&#1071;,%205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 "/>
      <sheetName val="итог отчет верный"/>
    </sheetNames>
    <sheetDataSet>
      <sheetData sheetId="0"/>
      <sheetData sheetId="1"/>
      <sheetData sheetId="2">
        <row r="115">
          <cell r="F115">
            <v>3304.3312478773446</v>
          </cell>
        </row>
      </sheetData>
      <sheetData sheetId="3"/>
      <sheetData sheetId="4"/>
      <sheetData sheetId="5">
        <row r="44">
          <cell r="I44">
            <v>6946.3531902433861</v>
          </cell>
        </row>
        <row r="46">
          <cell r="I46">
            <v>7448.6355851229046</v>
          </cell>
        </row>
        <row r="48">
          <cell r="I48">
            <v>-5124.6533008000151</v>
          </cell>
        </row>
        <row r="50">
          <cell r="I50">
            <v>7972.02268455999</v>
          </cell>
        </row>
        <row r="54">
          <cell r="I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отчет"/>
    </sheetNames>
    <sheetDataSet>
      <sheetData sheetId="0">
        <row r="113">
          <cell r="C113">
            <v>37</v>
          </cell>
          <cell r="D113">
            <v>737.1</v>
          </cell>
          <cell r="R113">
            <v>29484.000000000004</v>
          </cell>
          <cell r="U113">
            <v>42309.599999999999</v>
          </cell>
          <cell r="AD113">
            <v>0</v>
          </cell>
          <cell r="AG113">
            <v>12753.68</v>
          </cell>
          <cell r="AJ113">
            <v>41203.900000000009</v>
          </cell>
        </row>
        <row r="114">
          <cell r="R114">
            <v>23097.383867747256</v>
          </cell>
          <cell r="U114">
            <v>33144.792853440485</v>
          </cell>
          <cell r="AD114">
            <v>0</v>
          </cell>
          <cell r="AG114">
            <v>7774.9831378495774</v>
          </cell>
          <cell r="AJ114">
            <v>41203.900000000009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topLeftCell="B46" workbookViewId="0">
      <selection activeCell="G59" sqref="G59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H1" s="64" t="s">
        <v>0</v>
      </c>
      <c r="I1" s="64"/>
    </row>
    <row r="2" spans="2:11">
      <c r="H2" s="2"/>
      <c r="I2" s="3" t="s">
        <v>1</v>
      </c>
    </row>
    <row r="3" spans="2:11">
      <c r="C3" s="2"/>
      <c r="D3" s="2"/>
      <c r="E3" s="2"/>
      <c r="F3" s="2"/>
      <c r="I3" s="4" t="s">
        <v>2</v>
      </c>
    </row>
    <row r="4" spans="2:11">
      <c r="D4" s="2"/>
      <c r="E4" s="2"/>
      <c r="F4" s="2"/>
      <c r="G4" s="2"/>
      <c r="I4" s="4" t="s">
        <v>3</v>
      </c>
    </row>
    <row r="6" spans="2:11">
      <c r="B6" s="65" t="s">
        <v>4</v>
      </c>
      <c r="C6" s="65"/>
      <c r="D6" s="65"/>
      <c r="E6" s="65"/>
      <c r="F6" s="65"/>
      <c r="G6" s="65"/>
      <c r="H6" s="65"/>
      <c r="I6" s="65"/>
      <c r="J6" s="5"/>
    </row>
    <row r="7" spans="2:11">
      <c r="C7" s="66" t="s">
        <v>36</v>
      </c>
      <c r="D7" s="66"/>
      <c r="E7" s="66"/>
      <c r="F7" s="66"/>
      <c r="G7" s="66"/>
      <c r="H7" s="66"/>
      <c r="I7" s="66"/>
      <c r="J7" s="6"/>
      <c r="K7" s="6"/>
    </row>
    <row r="8" spans="2:11" ht="9" customHeight="1" thickBot="1"/>
    <row r="9" spans="2:11">
      <c r="B9" s="7"/>
      <c r="C9" s="67" t="s">
        <v>5</v>
      </c>
      <c r="D9" s="69" t="s">
        <v>6</v>
      </c>
      <c r="E9" s="69"/>
      <c r="F9" s="69"/>
      <c r="G9" s="8"/>
      <c r="H9" s="9">
        <f>'[1]итог отчет верный'!$I$44</f>
        <v>6946.3531902433861</v>
      </c>
      <c r="I9" s="10" t="s">
        <v>7</v>
      </c>
    </row>
    <row r="10" spans="2:11">
      <c r="B10" s="7"/>
      <c r="C10" s="68"/>
      <c r="D10" s="70" t="s">
        <v>8</v>
      </c>
      <c r="E10" s="70"/>
      <c r="F10" s="70"/>
      <c r="G10" s="11"/>
      <c r="H10" s="12">
        <f>'[1]итог отчет верный'!$I$46</f>
        <v>7448.6355851229046</v>
      </c>
      <c r="I10" s="13" t="s">
        <v>7</v>
      </c>
    </row>
    <row r="11" spans="2:11">
      <c r="B11" s="7"/>
      <c r="C11" s="68"/>
      <c r="D11" s="70" t="s">
        <v>9</v>
      </c>
      <c r="E11" s="70"/>
      <c r="F11" s="70"/>
      <c r="G11" s="11"/>
      <c r="H11" s="12">
        <f>'[1]итог отчет верный'!$I$48</f>
        <v>-5124.6533008000151</v>
      </c>
      <c r="I11" s="13" t="s">
        <v>7</v>
      </c>
    </row>
    <row r="12" spans="2:11">
      <c r="B12" s="7"/>
      <c r="C12" s="68"/>
      <c r="D12" s="70" t="s">
        <v>10</v>
      </c>
      <c r="E12" s="70"/>
      <c r="F12" s="70"/>
      <c r="G12" s="11"/>
      <c r="H12" s="12">
        <f>'[1]итог отчет верный'!$I$50</f>
        <v>7972.02268455999</v>
      </c>
      <c r="I12" s="13" t="s">
        <v>7</v>
      </c>
    </row>
    <row r="13" spans="2:11" ht="6" customHeight="1">
      <c r="B13" s="7"/>
      <c r="C13" s="68"/>
      <c r="D13" s="11"/>
      <c r="E13" s="11"/>
      <c r="F13" s="11"/>
      <c r="G13" s="11"/>
      <c r="H13" s="14"/>
      <c r="I13" s="15"/>
    </row>
    <row r="14" spans="2:11">
      <c r="B14" s="7"/>
      <c r="C14" s="68"/>
      <c r="E14" s="11"/>
      <c r="F14" s="16" t="s">
        <v>11</v>
      </c>
      <c r="G14" s="11"/>
      <c r="H14" s="17">
        <f>H9+H10+H11+H12</f>
        <v>17242.358159126266</v>
      </c>
      <c r="I14" s="13" t="s">
        <v>7</v>
      </c>
    </row>
    <row r="15" spans="2:11" ht="6" customHeight="1">
      <c r="B15" s="7"/>
      <c r="C15" s="68"/>
      <c r="D15" s="11"/>
      <c r="E15" s="11"/>
      <c r="F15" s="11"/>
      <c r="G15" s="11"/>
      <c r="H15" s="14"/>
      <c r="I15" s="15"/>
    </row>
    <row r="16" spans="2:11">
      <c r="B16" s="7"/>
      <c r="C16" s="68"/>
      <c r="D16" s="71" t="s">
        <v>12</v>
      </c>
      <c r="E16" s="72"/>
      <c r="F16" s="72"/>
      <c r="G16" s="72"/>
      <c r="H16" s="12">
        <f>'[1]итог отчет верный'!$I$54</f>
        <v>0</v>
      </c>
      <c r="I16" s="13" t="s">
        <v>7</v>
      </c>
    </row>
    <row r="17" spans="2:11" ht="6" customHeight="1" thickBot="1">
      <c r="B17" s="7"/>
      <c r="C17" s="18"/>
      <c r="D17" s="19"/>
      <c r="E17" s="19"/>
      <c r="F17" s="19"/>
      <c r="G17" s="19"/>
      <c r="H17" s="19"/>
      <c r="I17" s="20"/>
    </row>
    <row r="18" spans="2:11" ht="9" customHeight="1" thickBot="1">
      <c r="B18" s="7"/>
      <c r="C18" s="7"/>
      <c r="D18" s="7"/>
      <c r="E18" s="7"/>
      <c r="F18" s="7"/>
      <c r="G18" s="7"/>
      <c r="H18" s="7"/>
      <c r="I18" s="7"/>
    </row>
    <row r="19" spans="2:11">
      <c r="C19" s="73" t="s">
        <v>13</v>
      </c>
      <c r="D19" s="75" t="s">
        <v>14</v>
      </c>
      <c r="E19" s="75"/>
      <c r="F19" s="75"/>
      <c r="G19" s="21" t="s">
        <v>15</v>
      </c>
      <c r="H19" s="21" t="s">
        <v>16</v>
      </c>
      <c r="I19" s="22" t="s">
        <v>17</v>
      </c>
      <c r="J19" s="23"/>
      <c r="K19" s="23"/>
    </row>
    <row r="20" spans="2:11">
      <c r="C20" s="74"/>
      <c r="D20" s="70" t="s">
        <v>18</v>
      </c>
      <c r="E20" s="70"/>
      <c r="F20" s="70"/>
      <c r="G20" s="24">
        <f>[2]Лист3!U113</f>
        <v>42309.599999999999</v>
      </c>
      <c r="H20" s="25">
        <f>[2]Лист3!U114</f>
        <v>33144.792853440485</v>
      </c>
      <c r="I20" s="26">
        <f>G20-H20</f>
        <v>9164.8071465595131</v>
      </c>
      <c r="J20" s="23"/>
      <c r="K20" s="23"/>
    </row>
    <row r="21" spans="2:11">
      <c r="C21" s="74"/>
      <c r="D21" s="70" t="s">
        <v>19</v>
      </c>
      <c r="E21" s="70"/>
      <c r="F21" s="70"/>
      <c r="G21" s="24">
        <f>[2]Лист3!AG113</f>
        <v>12753.68</v>
      </c>
      <c r="H21" s="27">
        <f>[2]Лист3!AG114</f>
        <v>7774.9831378495774</v>
      </c>
      <c r="I21" s="26">
        <f t="shared" ref="I21:I22" si="0">G21-H21</f>
        <v>4978.6968621504229</v>
      </c>
      <c r="J21" s="23"/>
      <c r="K21" s="23"/>
    </row>
    <row r="22" spans="2:11">
      <c r="C22" s="74"/>
      <c r="D22" s="70" t="s">
        <v>20</v>
      </c>
      <c r="E22" s="70"/>
      <c r="F22" s="70"/>
      <c r="G22" s="24">
        <f>[2]Лист3!R113</f>
        <v>29484.000000000004</v>
      </c>
      <c r="H22" s="27">
        <f>[2]Лист3!R114</f>
        <v>23097.383867747256</v>
      </c>
      <c r="I22" s="26">
        <f t="shared" si="0"/>
        <v>6386.6161322527478</v>
      </c>
      <c r="J22" s="23"/>
      <c r="K22" s="23"/>
    </row>
    <row r="23" spans="2:11">
      <c r="C23" s="74"/>
      <c r="D23" s="70" t="s">
        <v>10</v>
      </c>
      <c r="E23" s="70"/>
      <c r="F23" s="70"/>
      <c r="G23" s="24">
        <f>[2]Лист3!AD113</f>
        <v>0</v>
      </c>
      <c r="H23" s="27">
        <f>[2]Лист3!AD114</f>
        <v>0</v>
      </c>
      <c r="I23" s="26">
        <f>G23-H23</f>
        <v>0</v>
      </c>
      <c r="J23" s="23"/>
      <c r="K23" s="23"/>
    </row>
    <row r="24" spans="2:11" ht="6" customHeight="1">
      <c r="C24" s="74"/>
      <c r="D24" s="11"/>
      <c r="E24" s="11"/>
      <c r="F24" s="11"/>
      <c r="G24" s="11"/>
      <c r="H24" s="14"/>
      <c r="I24" s="15"/>
      <c r="J24" s="23"/>
      <c r="K24" s="23"/>
    </row>
    <row r="25" spans="2:11">
      <c r="C25" s="74"/>
      <c r="D25" s="7"/>
      <c r="E25" s="7"/>
      <c r="F25" s="16" t="s">
        <v>11</v>
      </c>
      <c r="G25" s="28">
        <f>G20+G21+G22+G23</f>
        <v>84547.28</v>
      </c>
      <c r="H25" s="28">
        <f>H20+H21+H22+H23</f>
        <v>64017.159859037318</v>
      </c>
      <c r="I25" s="29">
        <f>I20+I21+I22+I23</f>
        <v>20530.120140962685</v>
      </c>
    </row>
    <row r="26" spans="2:11" ht="6" customHeight="1" thickBot="1">
      <c r="C26" s="18"/>
      <c r="D26" s="19"/>
      <c r="E26" s="19"/>
      <c r="F26" s="19"/>
      <c r="G26" s="19"/>
      <c r="H26" s="19"/>
      <c r="I26" s="20"/>
    </row>
    <row r="27" spans="2:11" ht="9" customHeight="1" thickBot="1">
      <c r="C27" s="7"/>
      <c r="D27" s="7"/>
      <c r="E27" s="7"/>
      <c r="F27" s="7"/>
      <c r="G27" s="7"/>
      <c r="H27" s="7"/>
      <c r="I27" s="7"/>
    </row>
    <row r="28" spans="2:11" ht="16.5" thickBot="1">
      <c r="C28" s="30" t="s">
        <v>21</v>
      </c>
      <c r="D28" s="31" t="s">
        <v>22</v>
      </c>
      <c r="E28" s="31"/>
      <c r="F28" s="31"/>
      <c r="G28" s="31"/>
      <c r="H28" s="31"/>
      <c r="I28" s="32"/>
      <c r="J28" s="33"/>
      <c r="K28" s="33"/>
    </row>
    <row r="29" spans="2:11" ht="6" customHeight="1">
      <c r="C29" s="34"/>
      <c r="D29" s="35"/>
      <c r="E29" s="35"/>
      <c r="F29" s="35"/>
      <c r="G29" s="35"/>
      <c r="H29" s="35"/>
      <c r="I29" s="36"/>
      <c r="J29" s="33"/>
      <c r="K29" s="33"/>
    </row>
    <row r="30" spans="2:11" ht="28.5" customHeight="1">
      <c r="C30" s="76" t="s">
        <v>23</v>
      </c>
      <c r="D30" s="77"/>
      <c r="E30" s="37" t="s">
        <v>24</v>
      </c>
      <c r="F30" s="78" t="s">
        <v>25</v>
      </c>
      <c r="G30" s="78"/>
      <c r="H30" s="38" t="s">
        <v>26</v>
      </c>
      <c r="I30" s="39" t="s">
        <v>27</v>
      </c>
      <c r="J30" s="33"/>
      <c r="K30" s="33"/>
    </row>
    <row r="31" spans="2:11">
      <c r="C31" s="40"/>
      <c r="D31" s="41"/>
      <c r="E31" s="42"/>
      <c r="F31" s="79"/>
      <c r="G31" s="79"/>
      <c r="H31" s="42"/>
      <c r="I31" s="43">
        <v>0</v>
      </c>
      <c r="J31" s="33"/>
      <c r="K31" s="33"/>
    </row>
    <row r="32" spans="2:11">
      <c r="C32" s="44"/>
      <c r="D32" s="45" t="s">
        <v>28</v>
      </c>
      <c r="E32" s="42"/>
      <c r="F32" s="79"/>
      <c r="G32" s="79"/>
      <c r="H32" s="42"/>
      <c r="I32" s="46">
        <f>I31</f>
        <v>0</v>
      </c>
      <c r="J32" s="33"/>
      <c r="K32" s="33"/>
    </row>
    <row r="33" spans="3:11" ht="9" customHeight="1">
      <c r="C33" s="40"/>
      <c r="D33" s="47"/>
      <c r="E33" s="48"/>
      <c r="F33" s="48"/>
      <c r="G33" s="48"/>
      <c r="H33" s="48"/>
      <c r="I33" s="49"/>
      <c r="J33" s="33"/>
      <c r="K33" s="33"/>
    </row>
    <row r="34" spans="3:11">
      <c r="C34" s="76" t="s">
        <v>29</v>
      </c>
      <c r="D34" s="77"/>
      <c r="E34" s="37" t="s">
        <v>24</v>
      </c>
      <c r="F34" s="80" t="s">
        <v>25</v>
      </c>
      <c r="G34" s="81"/>
      <c r="H34" s="82"/>
      <c r="I34" s="39" t="s">
        <v>30</v>
      </c>
      <c r="J34" s="33"/>
      <c r="K34" s="33"/>
    </row>
    <row r="35" spans="3:11">
      <c r="C35" s="50"/>
      <c r="D35" s="51"/>
      <c r="E35" s="42"/>
      <c r="F35" s="83"/>
      <c r="G35" s="84"/>
      <c r="H35" s="85"/>
      <c r="I35" s="43">
        <v>0</v>
      </c>
      <c r="J35" s="33"/>
      <c r="K35" s="33"/>
    </row>
    <row r="36" spans="3:11">
      <c r="C36" s="52"/>
      <c r="D36" s="45" t="s">
        <v>28</v>
      </c>
      <c r="E36" s="42"/>
      <c r="F36" s="83"/>
      <c r="G36" s="84"/>
      <c r="H36" s="85"/>
      <c r="I36" s="46">
        <f>I35</f>
        <v>0</v>
      </c>
      <c r="J36" s="33"/>
      <c r="K36" s="33"/>
    </row>
    <row r="37" spans="3:11" ht="9" customHeight="1">
      <c r="C37" s="53"/>
      <c r="D37" s="33"/>
      <c r="E37" s="33"/>
      <c r="F37" s="33"/>
      <c r="G37" s="33"/>
      <c r="H37" s="33"/>
      <c r="I37" s="54"/>
      <c r="J37" s="33"/>
      <c r="K37" s="33"/>
    </row>
    <row r="38" spans="3:11">
      <c r="C38" s="76" t="s">
        <v>31</v>
      </c>
      <c r="D38" s="77"/>
      <c r="E38" s="80" t="s">
        <v>25</v>
      </c>
      <c r="F38" s="81"/>
      <c r="G38" s="81"/>
      <c r="H38" s="82"/>
      <c r="I38" s="55" t="s">
        <v>30</v>
      </c>
      <c r="J38" s="33"/>
      <c r="K38" s="33"/>
    </row>
    <row r="39" spans="3:11" ht="23.25">
      <c r="C39" s="89" t="s">
        <v>32</v>
      </c>
      <c r="D39" s="62" t="s">
        <v>37</v>
      </c>
      <c r="E39" s="86" t="s">
        <v>38</v>
      </c>
      <c r="F39" s="87"/>
      <c r="G39" s="87"/>
      <c r="H39" s="88"/>
      <c r="I39" s="43">
        <v>2220</v>
      </c>
      <c r="J39" s="33"/>
      <c r="K39" s="33"/>
    </row>
    <row r="40" spans="3:11" ht="23.25">
      <c r="C40" s="89"/>
      <c r="D40" s="62" t="s">
        <v>39</v>
      </c>
      <c r="E40" s="86" t="s">
        <v>38</v>
      </c>
      <c r="F40" s="87"/>
      <c r="G40" s="87"/>
      <c r="H40" s="88"/>
      <c r="I40" s="43">
        <v>1900</v>
      </c>
      <c r="J40" s="33"/>
      <c r="K40" s="33"/>
    </row>
    <row r="41" spans="3:11" ht="23.25">
      <c r="C41" s="89"/>
      <c r="D41" s="62" t="s">
        <v>40</v>
      </c>
      <c r="E41" s="86" t="s">
        <v>38</v>
      </c>
      <c r="F41" s="87"/>
      <c r="G41" s="87"/>
      <c r="H41" s="88"/>
      <c r="I41" s="43">
        <v>1900</v>
      </c>
      <c r="J41" s="33"/>
      <c r="K41" s="33"/>
    </row>
    <row r="42" spans="3:11" ht="23.25">
      <c r="C42" s="90"/>
      <c r="D42" s="62" t="s">
        <v>41</v>
      </c>
      <c r="E42" s="86" t="s">
        <v>38</v>
      </c>
      <c r="F42" s="87"/>
      <c r="G42" s="87"/>
      <c r="H42" s="88"/>
      <c r="I42" s="63">
        <v>1900</v>
      </c>
      <c r="J42" s="33"/>
      <c r="K42" s="33"/>
    </row>
    <row r="43" spans="3:11" ht="23.25">
      <c r="C43" s="90"/>
      <c r="D43" s="62" t="s">
        <v>42</v>
      </c>
      <c r="E43" s="86" t="s">
        <v>38</v>
      </c>
      <c r="F43" s="87"/>
      <c r="G43" s="87"/>
      <c r="H43" s="88"/>
      <c r="I43" s="63">
        <v>3500</v>
      </c>
      <c r="J43" s="33"/>
      <c r="K43" s="33"/>
    </row>
    <row r="44" spans="3:11" ht="16.5" thickBot="1">
      <c r="C44" s="91"/>
      <c r="D44" s="56" t="s">
        <v>28</v>
      </c>
      <c r="E44" s="92"/>
      <c r="F44" s="93"/>
      <c r="G44" s="93"/>
      <c r="H44" s="94"/>
      <c r="I44" s="57">
        <f>SUM(I39:I43)</f>
        <v>11420</v>
      </c>
      <c r="J44" s="33"/>
      <c r="K44" s="33"/>
    </row>
    <row r="45" spans="3:11" ht="9" customHeight="1" thickBot="1">
      <c r="C45" s="58"/>
      <c r="D45" s="33"/>
      <c r="E45" s="33"/>
      <c r="F45" s="33"/>
      <c r="G45" s="33"/>
      <c r="H45" s="33"/>
      <c r="I45" s="33"/>
      <c r="J45" s="33"/>
      <c r="K45" s="33"/>
    </row>
    <row r="46" spans="3:11">
      <c r="C46" s="73" t="s">
        <v>33</v>
      </c>
      <c r="D46" s="69" t="s">
        <v>6</v>
      </c>
      <c r="E46" s="69"/>
      <c r="F46" s="69"/>
      <c r="G46" s="8"/>
      <c r="H46" s="9">
        <f>H9+H20-I32</f>
        <v>40091.146043683868</v>
      </c>
      <c r="I46" s="10" t="s">
        <v>7</v>
      </c>
    </row>
    <row r="47" spans="3:11">
      <c r="C47" s="74"/>
      <c r="D47" s="70" t="s">
        <v>8</v>
      </c>
      <c r="E47" s="70"/>
      <c r="F47" s="70"/>
      <c r="G47" s="11"/>
      <c r="H47" s="12">
        <f>H21+H10-I36</f>
        <v>15223.618722972482</v>
      </c>
      <c r="I47" s="13" t="s">
        <v>7</v>
      </c>
    </row>
    <row r="48" spans="3:11">
      <c r="C48" s="74"/>
      <c r="D48" s="70" t="s">
        <v>9</v>
      </c>
      <c r="E48" s="70"/>
      <c r="F48" s="70"/>
      <c r="G48" s="11"/>
      <c r="H48" s="12">
        <f>H22+H11-I44</f>
        <v>6552.7305669472407</v>
      </c>
      <c r="I48" s="13" t="s">
        <v>7</v>
      </c>
    </row>
    <row r="49" spans="3:9">
      <c r="C49" s="74"/>
      <c r="D49" s="70" t="s">
        <v>10</v>
      </c>
      <c r="E49" s="70"/>
      <c r="F49" s="70"/>
      <c r="G49" s="11"/>
      <c r="H49" s="12">
        <f>H23+H12</f>
        <v>7972.02268455999</v>
      </c>
      <c r="I49" s="13" t="s">
        <v>7</v>
      </c>
    </row>
    <row r="50" spans="3:9" ht="9" customHeight="1">
      <c r="C50" s="74"/>
      <c r="D50" s="11"/>
      <c r="E50" s="11"/>
      <c r="F50" s="11"/>
      <c r="G50" s="11"/>
      <c r="H50" s="14"/>
      <c r="I50" s="15"/>
    </row>
    <row r="51" spans="3:9">
      <c r="C51" s="74"/>
      <c r="F51" s="16" t="s">
        <v>11</v>
      </c>
      <c r="G51" s="11"/>
      <c r="H51" s="17">
        <f>H46+H47+H48+H49</f>
        <v>69839.518018163581</v>
      </c>
      <c r="I51" s="13" t="s">
        <v>7</v>
      </c>
    </row>
    <row r="52" spans="3:9" ht="9" customHeight="1">
      <c r="C52" s="74"/>
      <c r="D52" s="11"/>
      <c r="E52" s="11"/>
      <c r="F52" s="11"/>
      <c r="G52" s="11"/>
      <c r="H52" s="14"/>
      <c r="I52" s="15"/>
    </row>
    <row r="53" spans="3:9" ht="15.75" customHeight="1">
      <c r="C53" s="74"/>
      <c r="D53" s="95" t="s">
        <v>34</v>
      </c>
      <c r="E53" s="96"/>
      <c r="F53" s="96"/>
      <c r="G53" s="59" t="s">
        <v>15</v>
      </c>
      <c r="H53" s="60" t="s">
        <v>35</v>
      </c>
      <c r="I53" s="13" t="s">
        <v>7</v>
      </c>
    </row>
    <row r="54" spans="3:9" ht="24" customHeight="1" thickBot="1">
      <c r="C54" s="18"/>
      <c r="D54" s="19"/>
      <c r="E54" s="19"/>
      <c r="F54" s="19"/>
      <c r="G54" s="61">
        <f>[2]Лист3!$AJ$113</f>
        <v>41203.900000000009</v>
      </c>
      <c r="H54" s="61">
        <f>[2]Лист3!$AJ$114</f>
        <v>41203.900000000009</v>
      </c>
      <c r="I54" s="20"/>
    </row>
    <row r="56" spans="3:9">
      <c r="C56" s="97" t="s">
        <v>43</v>
      </c>
      <c r="D56" s="97"/>
      <c r="G56" s="98">
        <f>[2]Лист3!$D$113</f>
        <v>737.1</v>
      </c>
    </row>
    <row r="57" spans="3:9">
      <c r="E57" s="99"/>
    </row>
    <row r="58" spans="3:9">
      <c r="C58" s="1" t="s">
        <v>44</v>
      </c>
      <c r="G58" s="100">
        <f>[2]Лист3!$C$113</f>
        <v>37</v>
      </c>
    </row>
  </sheetData>
  <mergeCells count="38">
    <mergeCell ref="D46:F46"/>
    <mergeCell ref="D47:F47"/>
    <mergeCell ref="C46:C53"/>
    <mergeCell ref="D48:F48"/>
    <mergeCell ref="D49:F49"/>
    <mergeCell ref="D53:F53"/>
    <mergeCell ref="E40:H40"/>
    <mergeCell ref="E41:H41"/>
    <mergeCell ref="E42:H42"/>
    <mergeCell ref="C39:C44"/>
    <mergeCell ref="E43:H43"/>
    <mergeCell ref="E44:H44"/>
    <mergeCell ref="F35:H35"/>
    <mergeCell ref="F36:H36"/>
    <mergeCell ref="C38:D38"/>
    <mergeCell ref="E38:H38"/>
    <mergeCell ref="E39:H39"/>
    <mergeCell ref="C30:D30"/>
    <mergeCell ref="F30:G30"/>
    <mergeCell ref="F31:G31"/>
    <mergeCell ref="F32:G32"/>
    <mergeCell ref="C34:D34"/>
    <mergeCell ref="F34:H34"/>
    <mergeCell ref="C19:C25"/>
    <mergeCell ref="D19:F19"/>
    <mergeCell ref="D20:F20"/>
    <mergeCell ref="D21:F21"/>
    <mergeCell ref="D22:F22"/>
    <mergeCell ref="D23:F23"/>
    <mergeCell ref="H1:I1"/>
    <mergeCell ref="B6:I6"/>
    <mergeCell ref="C7:I7"/>
    <mergeCell ref="C9:C16"/>
    <mergeCell ref="D9:F9"/>
    <mergeCell ref="D10:F10"/>
    <mergeCell ref="D11:F11"/>
    <mergeCell ref="D12:F12"/>
    <mergeCell ref="D16:G16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2014-11-11T14:23:09Z</dcterms:modified>
</cp:coreProperties>
</file>