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G57" i="1"/>
  <c r="G55"/>
  <c r="H53" l="1"/>
  <c r="G53"/>
  <c r="I44"/>
  <c r="I35"/>
  <c r="I30"/>
  <c r="H21"/>
  <c r="H48" s="1"/>
  <c r="G21"/>
  <c r="H20"/>
  <c r="G20"/>
  <c r="H19"/>
  <c r="H23" s="1"/>
  <c r="G19"/>
  <c r="H15"/>
  <c r="H11"/>
  <c r="H10"/>
  <c r="H9"/>
  <c r="H47" l="1"/>
  <c r="H13"/>
  <c r="I19"/>
  <c r="G23"/>
  <c r="I21"/>
  <c r="I20"/>
  <c r="I23" s="1"/>
  <c r="H46"/>
  <c r="H50" s="1"/>
</calcChain>
</file>

<file path=xl/sharedStrings.xml><?xml version="1.0" encoding="utf-8"?>
<sst xmlns="http://schemas.openxmlformats.org/spreadsheetml/2006/main" count="75" uniqueCount="53">
  <si>
    <t>Утверждаю</t>
  </si>
  <si>
    <t>Директор ООО "ОРК"</t>
  </si>
  <si>
    <t>_________________/ Т.И. Никулина /</t>
  </si>
  <si>
    <t xml:space="preserve"> " 01 "  ноября 2014 г.</t>
  </si>
  <si>
    <t>ОТЧЕТ ПО НАЧИСЛЕННЫМ И ОПЛАЧЕННЫМ УСЛУГАМ И ВЫПОЛНЕННЫМ РАБОТАМ В МКД ЗА 2014 ГОД</t>
  </si>
  <si>
    <r>
      <rPr>
        <b/>
        <sz val="12"/>
        <color theme="1"/>
        <rFont val="Calibri"/>
        <family val="2"/>
        <charset val="204"/>
        <scheme val="minor"/>
      </rPr>
      <t xml:space="preserve">Раздел 1 </t>
    </r>
    <r>
      <rPr>
        <b/>
        <sz val="10"/>
        <color theme="1"/>
        <rFont val="Calibri"/>
        <family val="2"/>
        <charset val="204"/>
        <scheme val="minor"/>
      </rPr>
      <t>ОСТАТКИ СРЕДСТВ МКД ПО СТАТЬЯМ НА 01.01.2014</t>
    </r>
  </si>
  <si>
    <t xml:space="preserve">капитального ремонта </t>
  </si>
  <si>
    <t>руб.</t>
  </si>
  <si>
    <t>текущего ремонта</t>
  </si>
  <si>
    <t>аварийного ремонта</t>
  </si>
  <si>
    <t xml:space="preserve">ИТОГО </t>
  </si>
  <si>
    <t xml:space="preserve">Задолженность за услуги управляющей организации  </t>
  </si>
  <si>
    <r>
      <rPr>
        <b/>
        <sz val="12"/>
        <color theme="1"/>
        <rFont val="Calibri"/>
        <family val="2"/>
        <charset val="204"/>
        <scheme val="minor"/>
      </rPr>
      <t xml:space="preserve">Раздел 2 </t>
    </r>
    <r>
      <rPr>
        <b/>
        <sz val="10"/>
        <color theme="1"/>
        <rFont val="Calibri"/>
        <family val="2"/>
        <charset val="204"/>
        <scheme val="minor"/>
      </rPr>
      <t>ОПЛАТА УСЛУГ НАСЕЛЕНИЕМ В 2014 Г.</t>
    </r>
  </si>
  <si>
    <t>Услуги</t>
  </si>
  <si>
    <t>начислено</t>
  </si>
  <si>
    <t xml:space="preserve">оплачено </t>
  </si>
  <si>
    <t>долг</t>
  </si>
  <si>
    <t xml:space="preserve">капитальный ремонт </t>
  </si>
  <si>
    <t>текущий ремонт</t>
  </si>
  <si>
    <t>аварийный ремонт</t>
  </si>
  <si>
    <t>Раздел 3</t>
  </si>
  <si>
    <t>Выполненные работы</t>
  </si>
  <si>
    <t xml:space="preserve">3.1. капитальный ремонт </t>
  </si>
  <si>
    <t>дата</t>
  </si>
  <si>
    <t>наименование, вид работ</t>
  </si>
  <si>
    <t>сметная стоимость руб.</t>
  </si>
  <si>
    <t>доля собственников руб.</t>
  </si>
  <si>
    <t>Итого</t>
  </si>
  <si>
    <t xml:space="preserve">3.2. текущий ремонт </t>
  </si>
  <si>
    <t>стоимость руб.</t>
  </si>
  <si>
    <t xml:space="preserve">3.2. аварийный ремонт </t>
  </si>
  <si>
    <t>дата,                        № наряда</t>
  </si>
  <si>
    <t xml:space="preserve">услуги управляющей организации  </t>
  </si>
  <si>
    <t>оплачено</t>
  </si>
  <si>
    <t>д. Баранникова, ул. Лесная, 3</t>
  </si>
  <si>
    <t>Договор  № 08-01/14 от 09.01.2014</t>
  </si>
  <si>
    <t>Текущий ремонт системы отопления</t>
  </si>
  <si>
    <t>Наряд № 1 от 27.01.2014</t>
  </si>
  <si>
    <t>Замена кодового замка з-го под.</t>
  </si>
  <si>
    <t>№ 11/01 от 11.01.2014</t>
  </si>
  <si>
    <t>Промывка стояков системы отопления, замена крана</t>
  </si>
  <si>
    <t>№ 13/01 от 13.01.2014</t>
  </si>
  <si>
    <t>Промывка стояка системы ХВС, прочистка крана</t>
  </si>
  <si>
    <t>Наряд № 8 от 17.02.2014</t>
  </si>
  <si>
    <t>Запенивание примыканий к дымовентиляционным каналам</t>
  </si>
  <si>
    <t>№ 62 от 28.05.2014</t>
  </si>
  <si>
    <t>Ремонт шиферного покрытия кровли</t>
  </si>
  <si>
    <t>№ 91 от 23.07.2014</t>
  </si>
  <si>
    <t>№ 8 от 12.08.2014</t>
  </si>
  <si>
    <t>Обследование системы электроснабжения 1-го подъезда</t>
  </si>
  <si>
    <r>
      <t xml:space="preserve"> </t>
    </r>
    <r>
      <rPr>
        <b/>
        <sz val="12"/>
        <color theme="1"/>
        <rFont val="Calibri"/>
        <family val="2"/>
        <charset val="204"/>
        <scheme val="minor"/>
      </rPr>
      <t>Раздел 4</t>
    </r>
    <r>
      <rPr>
        <b/>
        <sz val="10"/>
        <color theme="1"/>
        <rFont val="Calibri"/>
        <family val="2"/>
        <charset val="204"/>
        <scheme val="minor"/>
      </rPr>
      <t xml:space="preserve"> ОСТАТКИ СРЕДСТВ МКД ПО СТАТЬЯМ             НА  ДАТУ СОСТАВЛЕНИЯ ОТЧЕТА</t>
    </r>
  </si>
  <si>
    <t>общая площадь жилых помещений кв.м</t>
  </si>
  <si>
    <t>проживает человек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</si>
</sst>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>
      <alignment horizontal="right"/>
    </xf>
    <xf numFmtId="0" fontId="5" fillId="0" borderId="0" xfId="0" applyFont="1" applyFill="1" applyBorder="1" applyAlignment="1"/>
    <xf numFmtId="0" fontId="2" fillId="0" borderId="0" xfId="0" applyFont="1" applyBorder="1"/>
    <xf numFmtId="0" fontId="0" fillId="0" borderId="2" xfId="0" applyFont="1" applyBorder="1"/>
    <xf numFmtId="2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/>
    <xf numFmtId="0" fontId="0" fillId="0" borderId="0" xfId="0" applyFont="1" applyBorder="1"/>
    <xf numFmtId="2" fontId="1" fillId="0" borderId="6" xfId="0" applyNumberFormat="1" applyFont="1" applyBorder="1" applyAlignment="1">
      <alignment horizontal="center" wrapText="1"/>
    </xf>
    <xf numFmtId="0" fontId="1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7" xfId="0" applyFont="1" applyBorder="1"/>
    <xf numFmtId="0" fontId="1" fillId="0" borderId="0" xfId="0" applyFont="1" applyBorder="1" applyAlignment="1">
      <alignment horizontal="right"/>
    </xf>
    <xf numFmtId="2" fontId="1" fillId="0" borderId="6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6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0" xfId="0" applyFont="1" applyAlignment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3" xfId="0" applyFont="1" applyFill="1" applyBorder="1" applyAlignment="1"/>
    <xf numFmtId="0" fontId="4" fillId="0" borderId="14" xfId="0" applyFont="1" applyFill="1" applyBorder="1" applyAlignment="1"/>
    <xf numFmtId="0" fontId="4" fillId="0" borderId="0" xfId="0" applyFont="1" applyFill="1" applyBorder="1" applyAlignment="1"/>
    <xf numFmtId="0" fontId="6" fillId="0" borderId="15" xfId="0" applyFont="1" applyBorder="1" applyAlignment="1">
      <alignment horizontal="center"/>
    </xf>
    <xf numFmtId="0" fontId="4" fillId="0" borderId="2" xfId="0" applyFont="1" applyFill="1" applyBorder="1" applyAlignment="1"/>
    <xf numFmtId="0" fontId="4" fillId="0" borderId="4" xfId="0" applyFont="1" applyFill="1" applyBorder="1" applyAlignment="1"/>
    <xf numFmtId="0" fontId="1" fillId="0" borderId="19" xfId="0" applyFont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17" xfId="0" applyFont="1" applyFill="1" applyBorder="1" applyAlignment="1"/>
    <xf numFmtId="2" fontId="9" fillId="0" borderId="18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8" fillId="0" borderId="22" xfId="0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7" xfId="0" applyFont="1" applyFill="1" applyBorder="1" applyAlignment="1"/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7" xfId="0" applyFont="1" applyFill="1" applyBorder="1" applyAlignment="1"/>
    <xf numFmtId="0" fontId="10" fillId="0" borderId="1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/>
    </xf>
    <xf numFmtId="2" fontId="8" fillId="0" borderId="3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distributed" wrapText="1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/>
    <xf numFmtId="2" fontId="11" fillId="0" borderId="34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wrapText="1"/>
    </xf>
    <xf numFmtId="0" fontId="2" fillId="0" borderId="0" xfId="0" applyFont="1" applyAlignme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41;&#1040;&#1056;&#1040;&#1053;&#1053;&#1048;&#1050;&#1054;&#1042;&#1040;\&#1059;&#1051;.%20&#1051;&#1045;&#1057;&#1053;&#1040;&#1071;,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4\&#1054;&#1058;&#1063;&#1045;&#1058;&#1067;%20&#1055;&#1054;%20&#1044;&#1054;&#1052;&#1040;&#1052;%202014\&#1041;&#1040;&#1056;&#1040;&#1053;&#1053;&#1048;&#1050;&#1054;&#1042;&#1040;\&#1059;&#1051;.%20&#1051;&#1045;&#1057;&#1053;&#1040;&#1071;,%203%20&#1075;&#1086;&#1076;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работы"/>
      <sheetName val="итог отчет"/>
    </sheetNames>
    <sheetDataSet>
      <sheetData sheetId="0"/>
      <sheetData sheetId="1"/>
      <sheetData sheetId="2">
        <row r="115">
          <cell r="L115">
            <v>-2.482014301676827E-4</v>
          </cell>
        </row>
      </sheetData>
      <sheetData sheetId="3"/>
      <sheetData sheetId="4">
        <row r="41">
          <cell r="I41">
            <v>-7626.1861873693124</v>
          </cell>
        </row>
        <row r="43">
          <cell r="I43">
            <v>15729.628174241874</v>
          </cell>
        </row>
        <row r="45">
          <cell r="I45">
            <v>2881.7760632923073</v>
          </cell>
        </row>
        <row r="48">
          <cell r="I4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отчет"/>
    </sheetNames>
    <sheetDataSet>
      <sheetData sheetId="0">
        <row r="113">
          <cell r="C113">
            <v>32</v>
          </cell>
          <cell r="D113">
            <v>868.7</v>
          </cell>
          <cell r="R113">
            <v>18595.859999999997</v>
          </cell>
          <cell r="U113">
            <v>53007.17</v>
          </cell>
          <cell r="AG113">
            <v>34411.31</v>
          </cell>
          <cell r="AJ113">
            <v>48575.69</v>
          </cell>
        </row>
        <row r="114">
          <cell r="R114">
            <v>13157.086692814348</v>
          </cell>
          <cell r="U114">
            <v>37504.035000000003</v>
          </cell>
          <cell r="AG114">
            <v>24346.948307185659</v>
          </cell>
          <cell r="AJ114">
            <v>48575.69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topLeftCell="B40" workbookViewId="0">
      <selection activeCell="G57" sqref="G57"/>
    </sheetView>
  </sheetViews>
  <sheetFormatPr defaultRowHeight="15.75"/>
  <cols>
    <col min="1" max="1" width="0.140625" style="1" hidden="1" customWidth="1"/>
    <col min="2" max="2" width="2.85546875" style="1" customWidth="1"/>
    <col min="3" max="3" width="14" style="1" customWidth="1"/>
    <col min="4" max="4" width="10.5703125" style="1" customWidth="1"/>
    <col min="5" max="6" width="10.28515625" style="1" customWidth="1"/>
    <col min="7" max="7" width="17.28515625" style="1" customWidth="1"/>
    <col min="8" max="8" width="14.28515625" style="1" customWidth="1"/>
    <col min="9" max="9" width="18.140625" style="1" customWidth="1"/>
    <col min="10" max="11" width="10.28515625" style="1" customWidth="1"/>
    <col min="12" max="12" width="9.5703125" style="1" bestFit="1" customWidth="1"/>
    <col min="13" max="16384" width="9.140625" style="1"/>
  </cols>
  <sheetData>
    <row r="1" spans="2:11">
      <c r="H1" s="82" t="s">
        <v>0</v>
      </c>
      <c r="I1" s="82"/>
    </row>
    <row r="2" spans="2:11">
      <c r="H2" s="2"/>
      <c r="I2" s="59" t="s">
        <v>1</v>
      </c>
    </row>
    <row r="3" spans="2:11">
      <c r="C3" s="2"/>
      <c r="D3" s="2"/>
      <c r="E3" s="2"/>
      <c r="F3" s="2"/>
      <c r="I3" s="3" t="s">
        <v>2</v>
      </c>
    </row>
    <row r="4" spans="2:11">
      <c r="D4" s="2"/>
      <c r="E4" s="2"/>
      <c r="F4" s="2"/>
      <c r="G4" s="2"/>
      <c r="I4" s="3" t="s">
        <v>3</v>
      </c>
    </row>
    <row r="6" spans="2:11">
      <c r="B6" s="83" t="s">
        <v>4</v>
      </c>
      <c r="C6" s="83"/>
      <c r="D6" s="83"/>
      <c r="E6" s="83"/>
      <c r="F6" s="83"/>
      <c r="G6" s="83"/>
      <c r="H6" s="83"/>
      <c r="I6" s="83"/>
      <c r="J6" s="60"/>
    </row>
    <row r="7" spans="2:11">
      <c r="C7" s="84" t="s">
        <v>34</v>
      </c>
      <c r="D7" s="84"/>
      <c r="E7" s="84"/>
      <c r="F7" s="84"/>
      <c r="G7" s="84"/>
      <c r="H7" s="84"/>
      <c r="I7" s="84"/>
      <c r="J7" s="4"/>
      <c r="K7" s="4"/>
    </row>
    <row r="8" spans="2:11" ht="9" customHeight="1" thickBot="1"/>
    <row r="9" spans="2:11">
      <c r="B9" s="5"/>
      <c r="C9" s="87" t="s">
        <v>5</v>
      </c>
      <c r="D9" s="85" t="s">
        <v>6</v>
      </c>
      <c r="E9" s="85"/>
      <c r="F9" s="85"/>
      <c r="G9" s="6"/>
      <c r="H9" s="7">
        <f>'[1]итог отчет'!I41</f>
        <v>-7626.1861873693124</v>
      </c>
      <c r="I9" s="8" t="s">
        <v>7</v>
      </c>
    </row>
    <row r="10" spans="2:11">
      <c r="B10" s="5"/>
      <c r="C10" s="88"/>
      <c r="D10" s="86" t="s">
        <v>8</v>
      </c>
      <c r="E10" s="86"/>
      <c r="F10" s="86"/>
      <c r="G10" s="9"/>
      <c r="H10" s="10">
        <f>'[1]итог отчет'!I43</f>
        <v>15729.628174241874</v>
      </c>
      <c r="I10" s="11" t="s">
        <v>7</v>
      </c>
    </row>
    <row r="11" spans="2:11" ht="15.75" customHeight="1">
      <c r="B11" s="5"/>
      <c r="C11" s="88"/>
      <c r="D11" s="86" t="s">
        <v>9</v>
      </c>
      <c r="E11" s="86"/>
      <c r="F11" s="86"/>
      <c r="G11" s="9"/>
      <c r="H11" s="10">
        <f>'[1]итог отчет'!I45</f>
        <v>2881.7760632923073</v>
      </c>
      <c r="I11" s="11" t="s">
        <v>7</v>
      </c>
    </row>
    <row r="12" spans="2:11" ht="6" customHeight="1">
      <c r="B12" s="5"/>
      <c r="C12" s="88"/>
      <c r="D12" s="9"/>
      <c r="E12" s="9"/>
      <c r="F12" s="9"/>
      <c r="G12" s="9"/>
      <c r="H12" s="12"/>
      <c r="I12" s="13"/>
    </row>
    <row r="13" spans="2:11">
      <c r="B13" s="5"/>
      <c r="C13" s="88"/>
      <c r="E13" s="9"/>
      <c r="F13" s="14" t="s">
        <v>10</v>
      </c>
      <c r="G13" s="9"/>
      <c r="H13" s="15">
        <f>H9+H10+H11</f>
        <v>10985.218050164869</v>
      </c>
      <c r="I13" s="11" t="s">
        <v>7</v>
      </c>
    </row>
    <row r="14" spans="2:11" ht="6" customHeight="1">
      <c r="B14" s="5"/>
      <c r="C14" s="88"/>
      <c r="D14" s="9"/>
      <c r="E14" s="9"/>
      <c r="F14" s="9"/>
      <c r="G14" s="9"/>
      <c r="H14" s="12"/>
      <c r="I14" s="13"/>
    </row>
    <row r="15" spans="2:11">
      <c r="B15" s="5"/>
      <c r="C15" s="88"/>
      <c r="D15" s="89" t="s">
        <v>11</v>
      </c>
      <c r="E15" s="90"/>
      <c r="F15" s="90"/>
      <c r="G15" s="90"/>
      <c r="H15" s="10">
        <f>'[1]итог отчет'!I48</f>
        <v>0</v>
      </c>
      <c r="I15" s="11" t="s">
        <v>7</v>
      </c>
    </row>
    <row r="16" spans="2:11" ht="6" customHeight="1" thickBot="1">
      <c r="B16" s="5"/>
      <c r="C16" s="16"/>
      <c r="D16" s="17"/>
      <c r="E16" s="17"/>
      <c r="F16" s="17"/>
      <c r="G16" s="17"/>
      <c r="H16" s="17"/>
      <c r="I16" s="18"/>
    </row>
    <row r="17" spans="2:11" ht="9" customHeight="1" thickBot="1">
      <c r="B17" s="5"/>
      <c r="C17" s="5"/>
      <c r="D17" s="5"/>
      <c r="E17" s="5"/>
      <c r="F17" s="5"/>
      <c r="G17" s="5"/>
      <c r="H17" s="5"/>
      <c r="I17" s="5"/>
    </row>
    <row r="18" spans="2:11">
      <c r="C18" s="91" t="s">
        <v>12</v>
      </c>
      <c r="D18" s="93" t="s">
        <v>13</v>
      </c>
      <c r="E18" s="93"/>
      <c r="F18" s="93"/>
      <c r="G18" s="19" t="s">
        <v>14</v>
      </c>
      <c r="H18" s="19" t="s">
        <v>15</v>
      </c>
      <c r="I18" s="20" t="s">
        <v>16</v>
      </c>
      <c r="J18" s="21"/>
      <c r="K18" s="21"/>
    </row>
    <row r="19" spans="2:11">
      <c r="C19" s="92"/>
      <c r="D19" s="86" t="s">
        <v>17</v>
      </c>
      <c r="E19" s="86"/>
      <c r="F19" s="86"/>
      <c r="G19" s="22">
        <f>[2]Лист3!U113</f>
        <v>53007.17</v>
      </c>
      <c r="H19" s="23">
        <f>[2]Лист3!U114</f>
        <v>37504.035000000003</v>
      </c>
      <c r="I19" s="24">
        <f>G19-H19</f>
        <v>15503.134999999995</v>
      </c>
      <c r="J19" s="21"/>
      <c r="K19" s="21"/>
    </row>
    <row r="20" spans="2:11">
      <c r="C20" s="92"/>
      <c r="D20" s="86" t="s">
        <v>18</v>
      </c>
      <c r="E20" s="86"/>
      <c r="F20" s="86"/>
      <c r="G20" s="22">
        <f>[2]Лист3!AG113</f>
        <v>34411.31</v>
      </c>
      <c r="H20" s="25">
        <f>[2]Лист3!AG114</f>
        <v>24346.948307185659</v>
      </c>
      <c r="I20" s="24">
        <f t="shared" ref="I20:I21" si="0">G20-H20</f>
        <v>10064.361692814338</v>
      </c>
      <c r="J20" s="21"/>
      <c r="K20" s="21"/>
    </row>
    <row r="21" spans="2:11" ht="15.75" customHeight="1">
      <c r="C21" s="92"/>
      <c r="D21" s="86" t="s">
        <v>19</v>
      </c>
      <c r="E21" s="86"/>
      <c r="F21" s="86"/>
      <c r="G21" s="22">
        <f>[2]Лист3!R113</f>
        <v>18595.859999999997</v>
      </c>
      <c r="H21" s="25">
        <f>[2]Лист3!R114</f>
        <v>13157.086692814348</v>
      </c>
      <c r="I21" s="24">
        <f t="shared" si="0"/>
        <v>5438.7733071856492</v>
      </c>
      <c r="J21" s="21"/>
      <c r="K21" s="21"/>
    </row>
    <row r="22" spans="2:11" ht="6" customHeight="1">
      <c r="C22" s="92"/>
      <c r="D22" s="9"/>
      <c r="E22" s="9"/>
      <c r="F22" s="9"/>
      <c r="G22" s="9"/>
      <c r="H22" s="12"/>
      <c r="I22" s="13"/>
      <c r="J22" s="21"/>
      <c r="K22" s="21"/>
    </row>
    <row r="23" spans="2:11">
      <c r="C23" s="92"/>
      <c r="D23" s="5"/>
      <c r="E23" s="5"/>
      <c r="F23" s="14" t="s">
        <v>10</v>
      </c>
      <c r="G23" s="26">
        <f>G19+G20+G21</f>
        <v>106014.34</v>
      </c>
      <c r="H23" s="26">
        <f>H19+H20+H21</f>
        <v>75008.070000000007</v>
      </c>
      <c r="I23" s="27">
        <f>I19+I20+I21</f>
        <v>31006.269999999982</v>
      </c>
    </row>
    <row r="24" spans="2:11" ht="6" customHeight="1" thickBot="1">
      <c r="C24" s="16"/>
      <c r="D24" s="17"/>
      <c r="E24" s="17"/>
      <c r="F24" s="17"/>
      <c r="G24" s="17"/>
      <c r="H24" s="17"/>
      <c r="I24" s="18"/>
    </row>
    <row r="25" spans="2:11" ht="9" customHeight="1" thickBot="1">
      <c r="C25" s="5"/>
      <c r="D25" s="5"/>
      <c r="E25" s="5"/>
      <c r="F25" s="5"/>
      <c r="G25" s="5"/>
      <c r="H25" s="5"/>
      <c r="I25" s="5"/>
    </row>
    <row r="26" spans="2:11" ht="16.5" thickBot="1">
      <c r="C26" s="28" t="s">
        <v>20</v>
      </c>
      <c r="D26" s="29" t="s">
        <v>21</v>
      </c>
      <c r="E26" s="29"/>
      <c r="F26" s="29"/>
      <c r="G26" s="29"/>
      <c r="H26" s="29"/>
      <c r="I26" s="30"/>
      <c r="J26" s="31"/>
      <c r="K26" s="31"/>
    </row>
    <row r="27" spans="2:11" ht="6" customHeight="1">
      <c r="C27" s="32"/>
      <c r="D27" s="33"/>
      <c r="E27" s="33"/>
      <c r="F27" s="33"/>
      <c r="G27" s="33"/>
      <c r="H27" s="33"/>
      <c r="I27" s="34"/>
      <c r="J27" s="31"/>
      <c r="K27" s="31"/>
    </row>
    <row r="28" spans="2:11" ht="45">
      <c r="C28" s="71" t="s">
        <v>22</v>
      </c>
      <c r="D28" s="72"/>
      <c r="E28" s="56" t="s">
        <v>23</v>
      </c>
      <c r="F28" s="95" t="s">
        <v>24</v>
      </c>
      <c r="G28" s="95"/>
      <c r="H28" s="63" t="s">
        <v>25</v>
      </c>
      <c r="I28" s="57" t="s">
        <v>26</v>
      </c>
      <c r="J28" s="31"/>
      <c r="K28" s="31"/>
    </row>
    <row r="29" spans="2:11">
      <c r="C29" s="35"/>
      <c r="D29" s="36"/>
      <c r="E29" s="37"/>
      <c r="F29" s="94"/>
      <c r="G29" s="94"/>
      <c r="H29" s="37"/>
      <c r="I29" s="38">
        <v>0</v>
      </c>
      <c r="J29" s="31"/>
      <c r="K29" s="31"/>
    </row>
    <row r="30" spans="2:11">
      <c r="C30" s="39"/>
      <c r="D30" s="40" t="s">
        <v>27</v>
      </c>
      <c r="E30" s="37"/>
      <c r="F30" s="94"/>
      <c r="G30" s="94"/>
      <c r="H30" s="37"/>
      <c r="I30" s="41">
        <f>I29</f>
        <v>0</v>
      </c>
      <c r="J30" s="31"/>
      <c r="K30" s="31"/>
    </row>
    <row r="31" spans="2:11" ht="9" customHeight="1">
      <c r="C31" s="35"/>
      <c r="D31" s="42"/>
      <c r="E31" s="43"/>
      <c r="F31" s="43"/>
      <c r="G31" s="43"/>
      <c r="H31" s="43"/>
      <c r="I31" s="44"/>
      <c r="J31" s="31"/>
      <c r="K31" s="31"/>
    </row>
    <row r="32" spans="2:11">
      <c r="C32" s="71" t="s">
        <v>28</v>
      </c>
      <c r="D32" s="72"/>
      <c r="E32" s="56" t="s">
        <v>23</v>
      </c>
      <c r="F32" s="96" t="s">
        <v>24</v>
      </c>
      <c r="G32" s="97"/>
      <c r="H32" s="98"/>
      <c r="I32" s="57" t="s">
        <v>29</v>
      </c>
      <c r="J32" s="31"/>
      <c r="K32" s="31"/>
    </row>
    <row r="33" spans="3:11" ht="33.75" customHeight="1">
      <c r="C33" s="45"/>
      <c r="D33" s="99" t="s">
        <v>35</v>
      </c>
      <c r="E33" s="99"/>
      <c r="F33" s="76" t="s">
        <v>36</v>
      </c>
      <c r="G33" s="77"/>
      <c r="H33" s="78"/>
      <c r="I33" s="38">
        <v>20719</v>
      </c>
      <c r="J33" s="31"/>
      <c r="K33" s="31"/>
    </row>
    <row r="34" spans="3:11">
      <c r="C34" s="45"/>
      <c r="D34" s="99" t="s">
        <v>37</v>
      </c>
      <c r="E34" s="99"/>
      <c r="F34" s="76" t="s">
        <v>38</v>
      </c>
      <c r="G34" s="77"/>
      <c r="H34" s="78"/>
      <c r="I34" s="38">
        <v>1590.39</v>
      </c>
      <c r="J34" s="31"/>
      <c r="K34" s="31"/>
    </row>
    <row r="35" spans="3:11">
      <c r="C35" s="46"/>
      <c r="D35" s="62" t="s">
        <v>27</v>
      </c>
      <c r="E35" s="64"/>
      <c r="F35" s="68"/>
      <c r="G35" s="69"/>
      <c r="H35" s="70"/>
      <c r="I35" s="41">
        <f>SUM(I33:I34)</f>
        <v>22309.39</v>
      </c>
      <c r="J35" s="31"/>
      <c r="K35" s="31"/>
    </row>
    <row r="36" spans="3:11" ht="9" customHeight="1">
      <c r="C36" s="47"/>
      <c r="D36" s="31"/>
      <c r="E36" s="31"/>
      <c r="F36" s="31"/>
      <c r="G36" s="31"/>
      <c r="H36" s="31"/>
      <c r="I36" s="48"/>
      <c r="J36" s="31"/>
      <c r="K36" s="31"/>
    </row>
    <row r="37" spans="3:11">
      <c r="C37" s="71" t="s">
        <v>30</v>
      </c>
      <c r="D37" s="72"/>
      <c r="E37" s="96" t="s">
        <v>24</v>
      </c>
      <c r="F37" s="97"/>
      <c r="G37" s="97"/>
      <c r="H37" s="98"/>
      <c r="I37" s="58" t="s">
        <v>29</v>
      </c>
      <c r="J37" s="31"/>
      <c r="K37" s="31"/>
    </row>
    <row r="38" spans="3:11" ht="22.5">
      <c r="C38" s="73" t="s">
        <v>31</v>
      </c>
      <c r="D38" s="49" t="s">
        <v>39</v>
      </c>
      <c r="E38" s="76" t="s">
        <v>40</v>
      </c>
      <c r="F38" s="77"/>
      <c r="G38" s="77"/>
      <c r="H38" s="78"/>
      <c r="I38" s="55">
        <v>3112.05</v>
      </c>
      <c r="J38" s="31"/>
      <c r="K38" s="31"/>
    </row>
    <row r="39" spans="3:11" ht="22.5">
      <c r="C39" s="73"/>
      <c r="D39" s="49" t="s">
        <v>41</v>
      </c>
      <c r="E39" s="76" t="s">
        <v>42</v>
      </c>
      <c r="F39" s="77"/>
      <c r="G39" s="77"/>
      <c r="H39" s="78"/>
      <c r="I39" s="55">
        <v>750</v>
      </c>
      <c r="J39" s="31"/>
      <c r="K39" s="31"/>
    </row>
    <row r="40" spans="3:11" ht="22.5">
      <c r="C40" s="73"/>
      <c r="D40" s="49" t="s">
        <v>43</v>
      </c>
      <c r="E40" s="76" t="s">
        <v>44</v>
      </c>
      <c r="F40" s="77"/>
      <c r="G40" s="77"/>
      <c r="H40" s="78"/>
      <c r="I40" s="55">
        <v>1204.26</v>
      </c>
      <c r="J40" s="31"/>
      <c r="K40" s="31"/>
    </row>
    <row r="41" spans="3:11" ht="22.5">
      <c r="C41" s="73"/>
      <c r="D41" s="49" t="s">
        <v>45</v>
      </c>
      <c r="E41" s="76" t="s">
        <v>46</v>
      </c>
      <c r="F41" s="77"/>
      <c r="G41" s="77"/>
      <c r="H41" s="78"/>
      <c r="I41" s="55">
        <v>8994</v>
      </c>
      <c r="J41" s="31"/>
      <c r="K41" s="31"/>
    </row>
    <row r="42" spans="3:11" ht="22.5">
      <c r="C42" s="74"/>
      <c r="D42" s="49" t="s">
        <v>47</v>
      </c>
      <c r="E42" s="76" t="s">
        <v>44</v>
      </c>
      <c r="F42" s="77"/>
      <c r="G42" s="77"/>
      <c r="H42" s="78"/>
      <c r="I42" s="65">
        <v>1500</v>
      </c>
      <c r="J42" s="31"/>
      <c r="K42" s="31"/>
    </row>
    <row r="43" spans="3:11" ht="22.5">
      <c r="C43" s="74"/>
      <c r="D43" s="49" t="s">
        <v>48</v>
      </c>
      <c r="E43" s="76" t="s">
        <v>49</v>
      </c>
      <c r="F43" s="77"/>
      <c r="G43" s="77"/>
      <c r="H43" s="78"/>
      <c r="I43" s="65">
        <v>260</v>
      </c>
      <c r="J43" s="31"/>
      <c r="K43" s="31"/>
    </row>
    <row r="44" spans="3:11" ht="16.5" thickBot="1">
      <c r="C44" s="75"/>
      <c r="D44" s="50" t="s">
        <v>27</v>
      </c>
      <c r="E44" s="79"/>
      <c r="F44" s="80"/>
      <c r="G44" s="80"/>
      <c r="H44" s="81"/>
      <c r="I44" s="51">
        <f>SUM(I38:I43)</f>
        <v>15820.310000000001</v>
      </c>
      <c r="J44" s="31"/>
      <c r="K44" s="31"/>
    </row>
    <row r="45" spans="3:11" ht="9" customHeight="1" thickBot="1">
      <c r="C45" s="52"/>
      <c r="D45" s="31"/>
      <c r="E45" s="31"/>
      <c r="F45" s="31"/>
      <c r="G45" s="31"/>
      <c r="H45" s="31"/>
      <c r="I45" s="31"/>
      <c r="J45" s="31"/>
      <c r="K45" s="31"/>
    </row>
    <row r="46" spans="3:11">
      <c r="C46" s="91" t="s">
        <v>50</v>
      </c>
      <c r="D46" s="85" t="s">
        <v>6</v>
      </c>
      <c r="E46" s="85"/>
      <c r="F46" s="85"/>
      <c r="G46" s="6"/>
      <c r="H46" s="7">
        <f>H9+H19-I30</f>
        <v>29877.848812630691</v>
      </c>
      <c r="I46" s="8" t="s">
        <v>7</v>
      </c>
    </row>
    <row r="47" spans="3:11">
      <c r="C47" s="92"/>
      <c r="D47" s="86" t="s">
        <v>8</v>
      </c>
      <c r="E47" s="86"/>
      <c r="F47" s="86"/>
      <c r="G47" s="9"/>
      <c r="H47" s="10">
        <f>H20+H10-I35</f>
        <v>17767.186481427532</v>
      </c>
      <c r="I47" s="11" t="s">
        <v>7</v>
      </c>
    </row>
    <row r="48" spans="3:11" ht="15.75" customHeight="1">
      <c r="C48" s="92"/>
      <c r="D48" s="86" t="s">
        <v>9</v>
      </c>
      <c r="E48" s="86"/>
      <c r="F48" s="86"/>
      <c r="G48" s="9"/>
      <c r="H48" s="10">
        <f>H21+H11-I44</f>
        <v>218.55275610665376</v>
      </c>
      <c r="I48" s="11" t="s">
        <v>7</v>
      </c>
    </row>
    <row r="49" spans="3:9" ht="6" customHeight="1">
      <c r="C49" s="92"/>
      <c r="D49" s="9"/>
      <c r="E49" s="9"/>
      <c r="F49" s="9"/>
      <c r="G49" s="9"/>
      <c r="H49" s="12"/>
      <c r="I49" s="13"/>
    </row>
    <row r="50" spans="3:9">
      <c r="C50" s="92"/>
      <c r="F50" s="14" t="s">
        <v>10</v>
      </c>
      <c r="G50" s="9"/>
      <c r="H50" s="15">
        <f>H46+H47+H48</f>
        <v>47863.588050164879</v>
      </c>
      <c r="I50" s="11" t="s">
        <v>7</v>
      </c>
    </row>
    <row r="51" spans="3:9" ht="9" customHeight="1">
      <c r="C51" s="92"/>
      <c r="D51" s="9"/>
      <c r="E51" s="9"/>
      <c r="F51" s="9"/>
      <c r="G51" s="9"/>
      <c r="H51" s="12"/>
      <c r="I51" s="13"/>
    </row>
    <row r="52" spans="3:9" ht="15.75" customHeight="1">
      <c r="C52" s="92"/>
      <c r="D52" s="66" t="s">
        <v>32</v>
      </c>
      <c r="E52" s="67"/>
      <c r="F52" s="67"/>
      <c r="G52" s="61" t="s">
        <v>14</v>
      </c>
      <c r="H52" s="53" t="s">
        <v>33</v>
      </c>
      <c r="I52" s="11" t="s">
        <v>7</v>
      </c>
    </row>
    <row r="53" spans="3:9" ht="21" customHeight="1" thickBot="1">
      <c r="C53" s="16"/>
      <c r="D53" s="17"/>
      <c r="E53" s="17"/>
      <c r="F53" s="17"/>
      <c r="G53" s="54">
        <f>[2]Лист3!$AJ$113</f>
        <v>48575.69</v>
      </c>
      <c r="H53" s="54">
        <f>[2]Лист3!$AJ$114</f>
        <v>48575.69</v>
      </c>
      <c r="I53" s="18"/>
    </row>
    <row r="55" spans="3:9">
      <c r="C55" s="100" t="s">
        <v>51</v>
      </c>
      <c r="D55" s="100"/>
      <c r="G55" s="101">
        <f>[2]Лист3!$D$113</f>
        <v>868.7</v>
      </c>
    </row>
    <row r="56" spans="3:9">
      <c r="E56" s="102"/>
    </row>
    <row r="57" spans="3:9">
      <c r="C57" s="1" t="s">
        <v>52</v>
      </c>
      <c r="G57" s="103">
        <f>[2]Лист3!$C$113</f>
        <v>32</v>
      </c>
    </row>
  </sheetData>
  <mergeCells count="39">
    <mergeCell ref="D21:F21"/>
    <mergeCell ref="C18:C23"/>
    <mergeCell ref="D18:F18"/>
    <mergeCell ref="F30:G30"/>
    <mergeCell ref="F34:H34"/>
    <mergeCell ref="F33:H33"/>
    <mergeCell ref="C28:D28"/>
    <mergeCell ref="F28:G28"/>
    <mergeCell ref="F29:G29"/>
    <mergeCell ref="C32:D32"/>
    <mergeCell ref="F32:H32"/>
    <mergeCell ref="D33:E33"/>
    <mergeCell ref="D34:E34"/>
    <mergeCell ref="D11:F11"/>
    <mergeCell ref="C9:C15"/>
    <mergeCell ref="D15:G15"/>
    <mergeCell ref="D19:F19"/>
    <mergeCell ref="D20:F20"/>
    <mergeCell ref="H1:I1"/>
    <mergeCell ref="B6:I6"/>
    <mergeCell ref="C7:I7"/>
    <mergeCell ref="D9:F9"/>
    <mergeCell ref="D10:F10"/>
    <mergeCell ref="D52:F52"/>
    <mergeCell ref="F35:H35"/>
    <mergeCell ref="C37:D37"/>
    <mergeCell ref="C38:C44"/>
    <mergeCell ref="E41:H41"/>
    <mergeCell ref="E42:H42"/>
    <mergeCell ref="E43:H43"/>
    <mergeCell ref="E44:H44"/>
    <mergeCell ref="D48:F48"/>
    <mergeCell ref="E38:H38"/>
    <mergeCell ref="E39:H39"/>
    <mergeCell ref="E40:H40"/>
    <mergeCell ref="E37:H37"/>
    <mergeCell ref="C46:C52"/>
    <mergeCell ref="D46:F46"/>
    <mergeCell ref="D47:F47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2014-11-11T14:19:19Z</dcterms:modified>
</cp:coreProperties>
</file>