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1910" windowHeight="5010"/>
  </bookViews>
  <sheets>
    <sheet name="отчет" sheetId="5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I49" i="5"/>
  <c r="H37"/>
  <c r="J34"/>
  <c r="J37" s="1"/>
  <c r="J33"/>
  <c r="D33"/>
  <c r="J22"/>
  <c r="I43" s="1"/>
  <c r="I22"/>
  <c r="K22" s="1"/>
  <c r="G22"/>
  <c r="I41" s="1"/>
  <c r="F22"/>
  <c r="H22" s="1"/>
  <c r="D22"/>
  <c r="I45" s="1"/>
  <c r="C22"/>
  <c r="E22" s="1"/>
  <c r="J15"/>
  <c r="I47" l="1"/>
</calcChain>
</file>

<file path=xl/sharedStrings.xml><?xml version="1.0" encoding="utf-8"?>
<sst xmlns="http://schemas.openxmlformats.org/spreadsheetml/2006/main" count="47" uniqueCount="37">
  <si>
    <t>ОТЧЕТ ПО НАЧИСЛЕННЫМ И ОПЛАЧЕННЫМ УСЛУГАМ</t>
  </si>
  <si>
    <t>Выполненные работы</t>
  </si>
  <si>
    <t>долг</t>
  </si>
  <si>
    <t>начислено</t>
  </si>
  <si>
    <t>оплата</t>
  </si>
  <si>
    <t>АВР</t>
  </si>
  <si>
    <t>Текущий ремонт</t>
  </si>
  <si>
    <t>д. Ожгиха, ул. Приозерная, 24</t>
  </si>
  <si>
    <t>Капитальный ремонт</t>
  </si>
  <si>
    <t>Промывка системы ХВС, установка гребенки</t>
  </si>
  <si>
    <t>Продувка системы ХВС компрессором, промывка гребенки</t>
  </si>
  <si>
    <t>Капитальный ремонт покрытия кровли</t>
  </si>
  <si>
    <t>Период</t>
  </si>
  <si>
    <t>Виды работ</t>
  </si>
  <si>
    <t>Сметная стоимость руб.</t>
  </si>
  <si>
    <t>Доля собственников руб.</t>
  </si>
  <si>
    <t>19.03.2013 Наряд № 3-9</t>
  </si>
  <si>
    <t>20.03.2013 Наряд № 3-10</t>
  </si>
  <si>
    <t>Итого</t>
  </si>
  <si>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</si>
  <si>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</si>
  <si>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</si>
  <si>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Задолженность собственников за выполненные работы, оказанные услуги по состоянию на 01.01.2013 г. -  руб.</t>
  </si>
  <si>
    <t>Прочистка системы канализации</t>
  </si>
  <si>
    <t>28.06.2013 Наряд № 6-28</t>
  </si>
  <si>
    <t>Капитальный ремонт системы канализации</t>
  </si>
  <si>
    <t>руб.</t>
  </si>
  <si>
    <t xml:space="preserve">ИТОГО </t>
  </si>
  <si>
    <t xml:space="preserve">Остаток средств капитального ремонта </t>
  </si>
  <si>
    <t>Остаток средств текущего ремонта</t>
  </si>
  <si>
    <t xml:space="preserve">Остаток средств аварийного ремонта </t>
  </si>
  <si>
    <t xml:space="preserve">Задолженность за услуги управляющей организации  </t>
  </si>
  <si>
    <t>Наряд № 9/10 от 09.10.2013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</si>
  <si>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 </t>
    </r>
    <r>
      <rPr>
        <sz val="12"/>
        <rFont val="Arial Cyr"/>
        <charset val="204"/>
      </rPr>
      <t xml:space="preserve"> 2013 г.</t>
    </r>
  </si>
  <si>
    <t>И ВЫПОЛНЕННЫМ РАБОТАМ В МКД ЗА 2013 Г.</t>
  </si>
  <si>
    <t>ОПЛАТА ЗА 2013 Г.</t>
  </si>
  <si>
    <t>на отчетную дату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</si>
</sst>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6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0" fontId="7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Border="1"/>
    <xf numFmtId="2" fontId="2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2" fontId="2" fillId="0" borderId="5" xfId="0" applyNumberFormat="1" applyFont="1" applyBorder="1" applyAlignment="1">
      <alignment horizontal="right" wrapText="1"/>
    </xf>
    <xf numFmtId="2" fontId="2" fillId="0" borderId="0" xfId="0" applyNumberFormat="1" applyFont="1" applyAlignment="1">
      <alignment horizontal="right"/>
    </xf>
    <xf numFmtId="2" fontId="2" fillId="0" borderId="5" xfId="0" applyNumberFormat="1" applyFont="1" applyBorder="1" applyAlignment="1">
      <alignment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/>
    <xf numFmtId="17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54;&#1046;&#1043;&#1048;&#1061;&#1040;\&#1059;&#1051;.%20&#1055;&#1056;&#1048;&#1054;&#1047;&#1045;&#1056;&#1053;&#1040;&#1071;,%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5;&#1056;&#1054;&#1058;&#1054;&#1050;&#1054;&#1051;&#1067;%20&#1057;&#1054;&#1041;&#1056;&#1040;&#1053;&#1048;&#1049;%20&#1052;&#1050;&#1044;%202013\&#1054;&#1046;&#1043;&#1048;&#1061;&#1040;\&#1087;&#1056;&#1048;&#1054;&#1047;&#1045;&#1056;&#1053;&#1040;&#1071;%2024\&#1056;&#1072;&#1089;&#1095;&#1077;&#1090;%20%20&#1044;%20&#8470;%2024___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</sheetNames>
    <sheetDataSet>
      <sheetData sheetId="0" refreshError="1"/>
      <sheetData sheetId="1" refreshError="1"/>
      <sheetData sheetId="2">
        <row r="8">
          <cell r="N8">
            <v>68711.039999999994</v>
          </cell>
        </row>
        <row r="113">
          <cell r="F113">
            <v>42048.959999999999</v>
          </cell>
          <cell r="L113">
            <v>14326.199999999999</v>
          </cell>
          <cell r="O113">
            <v>46799.64</v>
          </cell>
          <cell r="R113">
            <v>26725.05</v>
          </cell>
          <cell r="AD113">
            <v>70590.12</v>
          </cell>
        </row>
        <row r="114">
          <cell r="F114">
            <v>17331.14793062953</v>
          </cell>
          <cell r="L114">
            <v>5904.7712828993808</v>
          </cell>
          <cell r="O114">
            <v>37941.86</v>
          </cell>
          <cell r="R114">
            <v>24758.600000000002</v>
          </cell>
          <cell r="AD114">
            <v>29094.841160420863</v>
          </cell>
        </row>
        <row r="115">
          <cell r="AG115">
            <v>0</v>
          </cell>
          <cell r="AJ115">
            <v>0</v>
          </cell>
        </row>
      </sheetData>
      <sheetData sheetId="3">
        <row r="11">
          <cell r="E11" t="str">
            <v>Прочистка системы канализации</v>
          </cell>
          <cell r="F11">
            <v>4711.8999999999996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ровля (2)"/>
      <sheetName val="кровля на всех"/>
      <sheetName val="кровля без МО"/>
      <sheetName val="каналья"/>
      <sheetName val="эл.учет"/>
      <sheetName val="отчет в ГЖИ"/>
      <sheetName val="электрика"/>
      <sheetName val="электрика (2)"/>
    </sheetNames>
    <sheetDataSet>
      <sheetData sheetId="0"/>
      <sheetData sheetId="1"/>
      <sheetData sheetId="2"/>
      <sheetData sheetId="3">
        <row r="34">
          <cell r="E34">
            <v>11892.64</v>
          </cell>
        </row>
      </sheetData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9"/>
  <sheetViews>
    <sheetView tabSelected="1" workbookViewId="0">
      <selection activeCell="H4" sqref="H4:K4"/>
    </sheetView>
  </sheetViews>
  <sheetFormatPr defaultRowHeight="15.75"/>
  <cols>
    <col min="1" max="1" width="3" style="3" customWidth="1"/>
    <col min="2" max="2" width="0" style="3" hidden="1" customWidth="1"/>
    <col min="3" max="3" width="13.28515625" style="3" customWidth="1"/>
    <col min="4" max="4" width="9.5703125" style="3" customWidth="1"/>
    <col min="5" max="5" width="9.5703125" style="3" bestFit="1" customWidth="1"/>
    <col min="6" max="6" width="11.5703125" style="3" customWidth="1"/>
    <col min="7" max="8" width="9.5703125" style="3" bestFit="1" customWidth="1"/>
    <col min="9" max="9" width="11.28515625" style="3" customWidth="1"/>
    <col min="10" max="10" width="9.28515625" style="3" customWidth="1"/>
    <col min="11" max="11" width="9.42578125" style="3" customWidth="1"/>
    <col min="12" max="16384" width="9.140625" style="3"/>
  </cols>
  <sheetData>
    <row r="1" spans="3:11">
      <c r="H1" s="7"/>
      <c r="I1" s="7"/>
      <c r="J1" s="23" t="s">
        <v>19</v>
      </c>
      <c r="K1" s="23"/>
    </row>
    <row r="2" spans="3:11">
      <c r="H2" s="7"/>
      <c r="I2" s="23" t="s">
        <v>20</v>
      </c>
      <c r="J2" s="23"/>
      <c r="K2" s="23"/>
    </row>
    <row r="3" spans="3:11">
      <c r="H3" s="23" t="s">
        <v>21</v>
      </c>
      <c r="I3" s="23"/>
      <c r="J3" s="23"/>
      <c r="K3" s="23"/>
    </row>
    <row r="4" spans="3:11">
      <c r="H4" s="23" t="s">
        <v>33</v>
      </c>
      <c r="I4" s="23"/>
      <c r="J4" s="23"/>
      <c r="K4" s="23"/>
    </row>
    <row r="5" spans="3:11" ht="15.75" customHeight="1"/>
    <row r="6" spans="3:11" hidden="1"/>
    <row r="7" spans="3:11" ht="13.5" customHeight="1"/>
    <row r="8" spans="3:11" ht="14.25" customHeight="1"/>
    <row r="9" spans="3:11">
      <c r="C9" s="33" t="s">
        <v>0</v>
      </c>
      <c r="D9" s="33"/>
      <c r="E9" s="33"/>
      <c r="F9" s="33"/>
      <c r="G9" s="33"/>
      <c r="H9" s="33"/>
      <c r="I9" s="33"/>
      <c r="J9" s="33"/>
      <c r="K9" s="33"/>
    </row>
    <row r="10" spans="3:11">
      <c r="C10" s="33" t="s">
        <v>34</v>
      </c>
      <c r="D10" s="33"/>
      <c r="E10" s="33"/>
      <c r="F10" s="33"/>
      <c r="G10" s="33"/>
      <c r="H10" s="33"/>
      <c r="I10" s="33"/>
      <c r="J10" s="33"/>
      <c r="K10" s="33"/>
    </row>
    <row r="11" spans="3:11" ht="18" customHeight="1">
      <c r="C11" s="34"/>
      <c r="D11" s="34"/>
      <c r="E11" s="34"/>
      <c r="F11" s="34"/>
      <c r="G11" s="34"/>
      <c r="H11" s="34"/>
      <c r="I11" s="34"/>
      <c r="J11" s="34"/>
      <c r="K11" s="34"/>
    </row>
    <row r="12" spans="3:11" ht="16.5" customHeight="1">
      <c r="C12" s="35" t="s">
        <v>7</v>
      </c>
      <c r="D12" s="35"/>
      <c r="E12" s="35"/>
      <c r="F12" s="35"/>
      <c r="G12" s="35"/>
      <c r="H12" s="35"/>
      <c r="I12" s="35"/>
      <c r="J12" s="35"/>
      <c r="K12" s="35"/>
    </row>
    <row r="13" spans="3:11" ht="13.5" customHeight="1">
      <c r="C13" s="22"/>
      <c r="D13" s="22"/>
      <c r="E13" s="22"/>
      <c r="F13" s="22"/>
      <c r="G13" s="22"/>
      <c r="H13" s="22"/>
      <c r="I13" s="22"/>
      <c r="J13" s="22"/>
      <c r="K13" s="22"/>
    </row>
    <row r="14" spans="3:11" ht="13.5" hidden="1" customHeight="1">
      <c r="C14" s="22"/>
      <c r="D14" s="22"/>
      <c r="E14" s="22"/>
      <c r="F14" s="22"/>
      <c r="G14" s="22"/>
      <c r="H14" s="22"/>
      <c r="I14" s="22"/>
      <c r="J14" s="22"/>
      <c r="K14" s="22"/>
    </row>
    <row r="15" spans="3:11" ht="33" customHeight="1">
      <c r="C15" s="36" t="s">
        <v>22</v>
      </c>
      <c r="D15" s="36"/>
      <c r="E15" s="36"/>
      <c r="F15" s="36"/>
      <c r="G15" s="36"/>
      <c r="H15" s="36"/>
      <c r="I15" s="36"/>
      <c r="J15" s="37">
        <f>[1]Лист3!N8</f>
        <v>68711.039999999994</v>
      </c>
      <c r="K15" s="38"/>
    </row>
    <row r="16" spans="3:11" ht="9" customHeight="1">
      <c r="C16" s="8"/>
      <c r="D16" s="8"/>
      <c r="E16" s="8"/>
      <c r="F16" s="8"/>
      <c r="G16" s="8"/>
      <c r="H16" s="8"/>
      <c r="I16" s="8"/>
      <c r="J16" s="8"/>
      <c r="K16" s="8"/>
    </row>
    <row r="17" spans="3:11" ht="15.75" customHeight="1">
      <c r="C17" s="34" t="s">
        <v>35</v>
      </c>
      <c r="D17" s="34"/>
      <c r="E17" s="34"/>
      <c r="F17" s="34"/>
      <c r="G17" s="34"/>
      <c r="H17" s="34"/>
      <c r="I17" s="34"/>
      <c r="J17" s="34"/>
      <c r="K17" s="34"/>
    </row>
    <row r="18" spans="3:11" ht="9" customHeight="1"/>
    <row r="19" spans="3:11">
      <c r="C19" s="42" t="s">
        <v>5</v>
      </c>
      <c r="D19" s="43"/>
      <c r="E19" s="44"/>
      <c r="F19" s="42" t="s">
        <v>8</v>
      </c>
      <c r="G19" s="43"/>
      <c r="H19" s="44"/>
      <c r="I19" s="42" t="s">
        <v>6</v>
      </c>
      <c r="J19" s="43"/>
      <c r="K19" s="44"/>
    </row>
    <row r="20" spans="3:11">
      <c r="C20" s="4" t="s">
        <v>3</v>
      </c>
      <c r="D20" s="4" t="s">
        <v>4</v>
      </c>
      <c r="E20" s="4" t="s">
        <v>2</v>
      </c>
      <c r="F20" s="4" t="s">
        <v>3</v>
      </c>
      <c r="G20" s="4" t="s">
        <v>4</v>
      </c>
      <c r="H20" s="4" t="s">
        <v>2</v>
      </c>
      <c r="I20" s="4" t="s">
        <v>3</v>
      </c>
      <c r="J20" s="4" t="s">
        <v>4</v>
      </c>
      <c r="K20" s="4" t="s">
        <v>2</v>
      </c>
    </row>
    <row r="21" spans="3:11">
      <c r="C21" s="5"/>
      <c r="D21" s="5"/>
      <c r="E21" s="5"/>
      <c r="F21" s="5"/>
      <c r="G21" s="5"/>
      <c r="H21" s="5"/>
      <c r="I21" s="5"/>
      <c r="J21" s="5"/>
      <c r="K21" s="5"/>
    </row>
    <row r="22" spans="3:11">
      <c r="C22" s="20">
        <f>[1]Лист3!F113</f>
        <v>42048.959999999999</v>
      </c>
      <c r="D22" s="20">
        <f>[1]Лист3!F114</f>
        <v>17331.14793062953</v>
      </c>
      <c r="E22" s="5">
        <f>C22-D22</f>
        <v>24717.81206937047</v>
      </c>
      <c r="F22" s="20">
        <f>[1]Лист3!L113+[1]Лист3!O113+[1]Лист3!R113</f>
        <v>87850.89</v>
      </c>
      <c r="G22" s="20">
        <f>[1]Лист3!L114+[1]Лист3!O114+[1]Лист3!R114</f>
        <v>68605.231282899389</v>
      </c>
      <c r="H22" s="20">
        <f>F22-G22</f>
        <v>19245.65871710061</v>
      </c>
      <c r="I22" s="20">
        <f>[1]Лист3!AD113</f>
        <v>70590.12</v>
      </c>
      <c r="J22" s="20">
        <f>[1]Лист3!AD114</f>
        <v>29094.841160420863</v>
      </c>
      <c r="K22" s="20">
        <f>I22-J22</f>
        <v>41495.278839579129</v>
      </c>
    </row>
    <row r="23" spans="3:11">
      <c r="C23" s="5"/>
      <c r="D23" s="5"/>
      <c r="E23" s="5"/>
      <c r="F23" s="5"/>
      <c r="G23" s="5"/>
      <c r="H23" s="5"/>
      <c r="I23" s="5"/>
      <c r="J23" s="5"/>
      <c r="K23" s="5"/>
    </row>
    <row r="24" spans="3:11" ht="9" customHeight="1"/>
    <row r="25" spans="3:11">
      <c r="C25" s="31" t="s">
        <v>1</v>
      </c>
      <c r="D25" s="31"/>
      <c r="E25" s="31"/>
      <c r="F25" s="31"/>
      <c r="G25" s="31"/>
      <c r="H25" s="31"/>
      <c r="I25" s="31"/>
      <c r="J25" s="31"/>
      <c r="K25" s="31"/>
    </row>
    <row r="26" spans="3:11" ht="8.25" customHeight="1"/>
    <row r="27" spans="3:11" ht="30" customHeight="1">
      <c r="C27" s="21" t="s">
        <v>12</v>
      </c>
      <c r="D27" s="32" t="s">
        <v>13</v>
      </c>
      <c r="E27" s="32"/>
      <c r="F27" s="32"/>
      <c r="G27" s="32"/>
      <c r="H27" s="32" t="s">
        <v>14</v>
      </c>
      <c r="I27" s="32"/>
      <c r="J27" s="32" t="s">
        <v>15</v>
      </c>
      <c r="K27" s="32"/>
    </row>
    <row r="28" spans="3:11" ht="12.75" customHeight="1">
      <c r="C28" s="21"/>
      <c r="D28" s="29"/>
      <c r="E28" s="49"/>
      <c r="F28" s="49"/>
      <c r="G28" s="30"/>
      <c r="H28" s="29"/>
      <c r="I28" s="30"/>
      <c r="J28" s="29"/>
      <c r="K28" s="30"/>
    </row>
    <row r="29" spans="3:11">
      <c r="C29" s="18">
        <v>41334</v>
      </c>
      <c r="D29" s="19" t="s">
        <v>11</v>
      </c>
      <c r="E29" s="19"/>
      <c r="F29" s="19"/>
      <c r="G29" s="19"/>
      <c r="H29" s="28">
        <v>117587</v>
      </c>
      <c r="I29" s="28"/>
      <c r="J29" s="28">
        <v>46799.62</v>
      </c>
      <c r="K29" s="28"/>
    </row>
    <row r="30" spans="3:11" ht="8.25" customHeight="1">
      <c r="C30" s="6"/>
      <c r="D30" s="24"/>
      <c r="E30" s="48"/>
      <c r="F30" s="48"/>
      <c r="G30" s="25"/>
      <c r="H30" s="24"/>
      <c r="I30" s="25"/>
      <c r="J30" s="24"/>
      <c r="K30" s="25"/>
    </row>
    <row r="31" spans="3:11" ht="25.5">
      <c r="C31" s="16" t="s">
        <v>16</v>
      </c>
      <c r="D31" s="45" t="s">
        <v>9</v>
      </c>
      <c r="E31" s="46"/>
      <c r="F31" s="46"/>
      <c r="G31" s="47"/>
      <c r="H31" s="24"/>
      <c r="I31" s="25"/>
      <c r="J31" s="26">
        <v>6665</v>
      </c>
      <c r="K31" s="27"/>
    </row>
    <row r="32" spans="3:11" ht="25.5">
      <c r="C32" s="16" t="s">
        <v>17</v>
      </c>
      <c r="D32" s="45" t="s">
        <v>10</v>
      </c>
      <c r="E32" s="46"/>
      <c r="F32" s="46"/>
      <c r="G32" s="47"/>
      <c r="H32" s="24"/>
      <c r="I32" s="25"/>
      <c r="J32" s="26">
        <v>4400</v>
      </c>
      <c r="K32" s="27"/>
    </row>
    <row r="33" spans="3:11" ht="25.5">
      <c r="C33" s="16" t="s">
        <v>24</v>
      </c>
      <c r="D33" s="50" t="str">
        <f>[1]работы!E11</f>
        <v>Прочистка системы канализации</v>
      </c>
      <c r="E33" s="51"/>
      <c r="F33" s="51"/>
      <c r="G33" s="52"/>
      <c r="H33" s="24"/>
      <c r="I33" s="25"/>
      <c r="J33" s="26">
        <f>[1]работы!F11</f>
        <v>4711.8999999999996</v>
      </c>
      <c r="K33" s="25"/>
    </row>
    <row r="34" spans="3:11">
      <c r="C34" s="17">
        <v>41455</v>
      </c>
      <c r="D34" s="53" t="s">
        <v>25</v>
      </c>
      <c r="E34" s="54"/>
      <c r="F34" s="54"/>
      <c r="G34" s="55"/>
      <c r="H34" s="26">
        <v>26725</v>
      </c>
      <c r="I34" s="27"/>
      <c r="J34" s="26">
        <f>[2]каналья!$E$34</f>
        <v>11892.64</v>
      </c>
      <c r="K34" s="27"/>
    </row>
    <row r="35" spans="3:11" ht="25.5">
      <c r="C35" s="16" t="s">
        <v>32</v>
      </c>
      <c r="D35" s="50" t="s">
        <v>23</v>
      </c>
      <c r="E35" s="51"/>
      <c r="F35" s="51"/>
      <c r="G35" s="52"/>
      <c r="H35" s="24"/>
      <c r="I35" s="25"/>
      <c r="J35" s="26">
        <v>4631.2</v>
      </c>
      <c r="K35" s="25"/>
    </row>
    <row r="36" spans="3:11">
      <c r="C36" s="2"/>
      <c r="D36" s="24"/>
      <c r="E36" s="48"/>
      <c r="F36" s="48"/>
      <c r="G36" s="25"/>
      <c r="H36" s="24"/>
      <c r="I36" s="25"/>
      <c r="J36" s="24"/>
      <c r="K36" s="25"/>
    </row>
    <row r="37" spans="3:11">
      <c r="C37" s="1" t="s">
        <v>18</v>
      </c>
      <c r="D37" s="58"/>
      <c r="E37" s="59"/>
      <c r="F37" s="59"/>
      <c r="G37" s="40"/>
      <c r="H37" s="39">
        <f>SUM(H29:I36)</f>
        <v>144312</v>
      </c>
      <c r="I37" s="40"/>
      <c r="J37" s="39">
        <f>SUM(J29:K36)</f>
        <v>79100.36</v>
      </c>
      <c r="K37" s="40"/>
    </row>
    <row r="38" spans="3:11" ht="16.5" customHeight="1"/>
    <row r="39" spans="3:11">
      <c r="C39" s="41" t="s">
        <v>36</v>
      </c>
      <c r="D39" s="41"/>
      <c r="E39" s="41"/>
      <c r="F39" s="41"/>
      <c r="G39" s="41"/>
      <c r="H39" s="41"/>
      <c r="I39" s="41"/>
      <c r="J39" s="56"/>
      <c r="K39" s="57"/>
    </row>
    <row r="40" spans="3:11">
      <c r="I40" s="10"/>
    </row>
    <row r="41" spans="3:11">
      <c r="C41" s="36" t="s">
        <v>28</v>
      </c>
      <c r="D41" s="36"/>
      <c r="E41" s="36"/>
      <c r="F41" s="36"/>
      <c r="G41" s="36"/>
      <c r="H41" s="36"/>
      <c r="I41" s="11">
        <f>G22-J15-J29-J34</f>
        <v>-58798.068717100607</v>
      </c>
      <c r="J41" s="9" t="s">
        <v>26</v>
      </c>
    </row>
    <row r="42" spans="3:11">
      <c r="I42" s="12"/>
    </row>
    <row r="43" spans="3:11">
      <c r="C43" s="36" t="s">
        <v>29</v>
      </c>
      <c r="D43" s="36"/>
      <c r="E43" s="36"/>
      <c r="F43" s="36"/>
      <c r="G43" s="36"/>
      <c r="H43" s="36"/>
      <c r="I43" s="13">
        <f>J22</f>
        <v>29094.841160420863</v>
      </c>
      <c r="J43" s="9" t="s">
        <v>26</v>
      </c>
    </row>
    <row r="44" spans="3:11">
      <c r="I44" s="12"/>
    </row>
    <row r="45" spans="3:11">
      <c r="C45" s="36" t="s">
        <v>30</v>
      </c>
      <c r="D45" s="36"/>
      <c r="E45" s="36"/>
      <c r="F45" s="36"/>
      <c r="G45" s="36"/>
      <c r="H45" s="36"/>
      <c r="I45" s="13">
        <f>D22-J31-J32-J33-J35</f>
        <v>-3076.9520693704699</v>
      </c>
      <c r="J45" s="9" t="s">
        <v>26</v>
      </c>
    </row>
    <row r="46" spans="3:11">
      <c r="I46" s="12"/>
    </row>
    <row r="47" spans="3:11">
      <c r="G47" s="9" t="s">
        <v>27</v>
      </c>
      <c r="I47" s="14">
        <f>I41+I43+I45</f>
        <v>-32780.179626050216</v>
      </c>
      <c r="J47" s="9" t="s">
        <v>26</v>
      </c>
    </row>
    <row r="49" spans="3:10" ht="14.25" customHeight="1">
      <c r="C49" s="36" t="s">
        <v>31</v>
      </c>
      <c r="D49" s="36"/>
      <c r="E49" s="36"/>
      <c r="F49" s="36"/>
      <c r="G49" s="36"/>
      <c r="H49" s="36"/>
      <c r="I49" s="15">
        <f>[1]Лист3!AG115+[1]Лист3!AJ115</f>
        <v>0</v>
      </c>
      <c r="J49" s="9" t="s">
        <v>26</v>
      </c>
    </row>
  </sheetData>
  <mergeCells count="53">
    <mergeCell ref="C49:H49"/>
    <mergeCell ref="D33:G33"/>
    <mergeCell ref="H33:I33"/>
    <mergeCell ref="J33:K33"/>
    <mergeCell ref="D34:G34"/>
    <mergeCell ref="H34:I34"/>
    <mergeCell ref="J34:K34"/>
    <mergeCell ref="C43:H43"/>
    <mergeCell ref="C45:H45"/>
    <mergeCell ref="J39:K39"/>
    <mergeCell ref="C41:H41"/>
    <mergeCell ref="D36:G36"/>
    <mergeCell ref="H36:I36"/>
    <mergeCell ref="J36:K36"/>
    <mergeCell ref="D37:G37"/>
    <mergeCell ref="H37:I37"/>
    <mergeCell ref="J37:K37"/>
    <mergeCell ref="C39:I39"/>
    <mergeCell ref="J27:K27"/>
    <mergeCell ref="C19:E19"/>
    <mergeCell ref="F19:H19"/>
    <mergeCell ref="I19:K19"/>
    <mergeCell ref="D32:G32"/>
    <mergeCell ref="D30:G30"/>
    <mergeCell ref="H30:I30"/>
    <mergeCell ref="D28:G28"/>
    <mergeCell ref="D31:G31"/>
    <mergeCell ref="D35:G35"/>
    <mergeCell ref="H35:I35"/>
    <mergeCell ref="J35:K35"/>
    <mergeCell ref="C9:K9"/>
    <mergeCell ref="C10:K10"/>
    <mergeCell ref="C11:K11"/>
    <mergeCell ref="C12:K12"/>
    <mergeCell ref="C17:K17"/>
    <mergeCell ref="C15:I15"/>
    <mergeCell ref="J15:K15"/>
    <mergeCell ref="J1:K1"/>
    <mergeCell ref="I2:K2"/>
    <mergeCell ref="H3:K3"/>
    <mergeCell ref="H4:K4"/>
    <mergeCell ref="H32:I32"/>
    <mergeCell ref="J32:K32"/>
    <mergeCell ref="H29:I29"/>
    <mergeCell ref="J29:K29"/>
    <mergeCell ref="H28:I28"/>
    <mergeCell ref="J28:K28"/>
    <mergeCell ref="C25:K25"/>
    <mergeCell ref="D27:G27"/>
    <mergeCell ref="H27:I27"/>
    <mergeCell ref="J30:K30"/>
    <mergeCell ref="H31:I31"/>
    <mergeCell ref="J31:K31"/>
  </mergeCells>
  <pageMargins left="0.21" right="0.25" top="0.48" bottom="0.17" header="0.17" footer="0.17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2014-01-28T06:57:50Z</dcterms:modified>
</cp:coreProperties>
</file>