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54" i="1"/>
  <c r="J31"/>
  <c r="H31" s="1"/>
  <c r="D31"/>
  <c r="C31"/>
  <c r="J30"/>
  <c r="H30" s="1"/>
  <c r="D30"/>
  <c r="C30"/>
  <c r="J29"/>
  <c r="H29" s="1"/>
  <c r="D29"/>
  <c r="C29"/>
  <c r="J28"/>
  <c r="J36" s="1"/>
  <c r="D28"/>
  <c r="C28"/>
  <c r="J20"/>
  <c r="I48" s="1"/>
  <c r="I20"/>
  <c r="G20"/>
  <c r="F20"/>
  <c r="D20"/>
  <c r="C20"/>
  <c r="I13"/>
  <c r="I46" s="1"/>
  <c r="I52" l="1"/>
  <c r="I50"/>
  <c r="E20"/>
  <c r="H20"/>
  <c r="K20"/>
  <c r="H28"/>
  <c r="J42"/>
  <c r="H36"/>
  <c r="H42" s="1"/>
</calcChain>
</file>

<file path=xl/sharedStrings.xml><?xml version="1.0" encoding="utf-8"?>
<sst xmlns="http://schemas.openxmlformats.org/spreadsheetml/2006/main" count="44" uniqueCount="35">
  <si>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</si>
  <si>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</si>
  <si>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</si>
  <si>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2013 г.</t>
    </r>
  </si>
  <si>
    <t>ОТЧЕТ ПО НАЧИСЛЕННЫМ И ОПЛАЧЕННЫМ УСЛУГАМ</t>
  </si>
  <si>
    <t>И ВЫПОЛНЕННЫМ РАБОТАМ В МКД ЗА 2013 Г.</t>
  </si>
  <si>
    <t>п. Калина, ул. Мира, 3</t>
  </si>
  <si>
    <t xml:space="preserve">Остаток средств капитального ремонта на 01.01.2013 г. руб. </t>
  </si>
  <si>
    <t>ОПЛАТА ЗА 2013 Г.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</si>
  <si>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</si>
  <si>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</si>
  <si>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</si>
  <si>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</si>
  <si>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</si>
  <si>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</si>
  <si>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</si>
  <si>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</si>
  <si>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</si>
  <si>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Стоимость всего, руб.</t>
  </si>
  <si>
    <t>Доля собственников, руб.</t>
  </si>
  <si>
    <t>Обследование инженерных сетей в подвале</t>
  </si>
  <si>
    <t>Утепление подвальных окон</t>
  </si>
  <si>
    <t>Итого по АВР</t>
  </si>
  <si>
    <t>Капитальный ремонт системы канализации</t>
  </si>
  <si>
    <t>Капитальный ремонт системы ХВС</t>
  </si>
  <si>
    <t>Замена емкости ЖБО</t>
  </si>
  <si>
    <t xml:space="preserve">Всего </t>
  </si>
  <si>
    <t>на отчетную дату</t>
  </si>
  <si>
    <t xml:space="preserve">Остаток средств капитального ремонта </t>
  </si>
  <si>
    <t xml:space="preserve">руб. </t>
  </si>
  <si>
    <t xml:space="preserve">Остаток средств текущего ремонта </t>
  </si>
  <si>
    <t xml:space="preserve">Остаток средств аварийного ремонта </t>
  </si>
  <si>
    <t>Всего</t>
  </si>
  <si>
    <t xml:space="preserve">Задолженность за услуги управляющей организации  </t>
  </si>
  <si>
    <t>руб.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</si>
</sst>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4" fontId="0" fillId="0" borderId="5" xfId="0" applyNumberForma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5" xfId="0" applyFont="1" applyBorder="1"/>
    <xf numFmtId="0" fontId="2" fillId="0" borderId="3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2" fontId="6" fillId="0" borderId="4" xfId="0" applyNumberFormat="1" applyFont="1" applyBorder="1" applyAlignment="1">
      <alignment horizontal="center"/>
    </xf>
    <xf numFmtId="0" fontId="6" fillId="0" borderId="0" xfId="0" applyFont="1"/>
    <xf numFmtId="2" fontId="2" fillId="0" borderId="0" xfId="0" applyNumberFormat="1" applyFont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6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50;&#1040;&#1051;&#1048;&#1053;&#1040;/&#1059;&#1051;.&#1052;&#1048;&#1056;&#1040;,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1">
          <cell r="E71">
            <v>8760.8700000000026</v>
          </cell>
        </row>
      </sheetData>
      <sheetData sheetId="1" refreshError="1"/>
      <sheetData sheetId="2">
        <row r="113">
          <cell r="F113">
            <v>30212.7</v>
          </cell>
          <cell r="O113">
            <v>12484.810000000001</v>
          </cell>
          <cell r="AA113">
            <v>52847.169999999991</v>
          </cell>
        </row>
        <row r="114">
          <cell r="F114">
            <v>22243.923714221881</v>
          </cell>
          <cell r="O114">
            <v>9053.1706804175483</v>
          </cell>
          <cell r="AA114">
            <v>38908.419601716989</v>
          </cell>
        </row>
        <row r="115">
          <cell r="AD115">
            <v>0</v>
          </cell>
          <cell r="AG115">
            <v>0</v>
          </cell>
        </row>
      </sheetData>
      <sheetData sheetId="3">
        <row r="8">
          <cell r="B8">
            <v>41360</v>
          </cell>
          <cell r="E8" t="str">
            <v>Порыв системы ХВС</v>
          </cell>
          <cell r="F8">
            <v>1320</v>
          </cell>
        </row>
        <row r="10">
          <cell r="B10">
            <v>41447</v>
          </cell>
          <cell r="E10" t="str">
            <v>Прочистка системы канализации, откачка воды из подвала</v>
          </cell>
          <cell r="F10">
            <v>6146.3</v>
          </cell>
        </row>
        <row r="11">
          <cell r="B11">
            <v>41450</v>
          </cell>
          <cell r="E11" t="str">
            <v>Прочистка системы канализации, откачка воды из подвала</v>
          </cell>
          <cell r="F11">
            <v>2824.2</v>
          </cell>
        </row>
        <row r="12">
          <cell r="B12">
            <v>41474</v>
          </cell>
          <cell r="E12" t="str">
            <v>Прочистка системы канализации, ремонт стояка ХВС</v>
          </cell>
          <cell r="F12">
            <v>976.75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4"/>
  <sheetViews>
    <sheetView tabSelected="1" workbookViewId="0">
      <selection activeCell="A30" sqref="A30"/>
    </sheetView>
  </sheetViews>
  <sheetFormatPr defaultRowHeight="15.75"/>
  <cols>
    <col min="1" max="1" width="3" style="1" customWidth="1"/>
    <col min="2" max="2" width="0" style="1" hidden="1" customWidth="1"/>
    <col min="3" max="3" width="14.710937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10.140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3" t="s">
        <v>0</v>
      </c>
      <c r="K1" s="3"/>
    </row>
    <row r="2" spans="3:11">
      <c r="H2" s="2"/>
      <c r="I2" s="3" t="s">
        <v>1</v>
      </c>
      <c r="J2" s="3"/>
      <c r="K2" s="3"/>
    </row>
    <row r="3" spans="3:11">
      <c r="H3" s="3" t="s">
        <v>2</v>
      </c>
      <c r="I3" s="3"/>
      <c r="J3" s="3"/>
      <c r="K3" s="3"/>
    </row>
    <row r="4" spans="3:11">
      <c r="H4" s="3" t="s">
        <v>3</v>
      </c>
      <c r="I4" s="3"/>
      <c r="J4" s="3"/>
      <c r="K4" s="3"/>
    </row>
    <row r="7" spans="3:11">
      <c r="C7" s="4" t="s">
        <v>4</v>
      </c>
      <c r="D7" s="4"/>
      <c r="E7" s="4"/>
      <c r="F7" s="4"/>
      <c r="G7" s="4"/>
      <c r="H7" s="4"/>
      <c r="I7" s="4"/>
      <c r="J7" s="4"/>
      <c r="K7" s="4"/>
    </row>
    <row r="8" spans="3:11">
      <c r="C8" s="4" t="s">
        <v>5</v>
      </c>
      <c r="D8" s="4"/>
      <c r="E8" s="4"/>
      <c r="F8" s="4"/>
      <c r="G8" s="4"/>
      <c r="H8" s="4"/>
      <c r="I8" s="4"/>
      <c r="J8" s="4"/>
      <c r="K8" s="4"/>
    </row>
    <row r="9" spans="3:11" ht="10.5" customHeight="1">
      <c r="C9" s="5"/>
      <c r="D9" s="5"/>
      <c r="E9" s="5"/>
      <c r="F9" s="5"/>
      <c r="G9" s="5"/>
      <c r="H9" s="5"/>
      <c r="I9" s="5"/>
      <c r="J9" s="5"/>
      <c r="K9" s="5"/>
    </row>
    <row r="10" spans="3:11">
      <c r="C10" s="6" t="s">
        <v>6</v>
      </c>
      <c r="D10" s="6"/>
      <c r="E10" s="6"/>
      <c r="F10" s="6"/>
      <c r="G10" s="6"/>
      <c r="H10" s="6"/>
      <c r="I10" s="6"/>
      <c r="J10" s="6"/>
      <c r="K10" s="6"/>
    </row>
    <row r="11" spans="3:11">
      <c r="C11" s="7"/>
      <c r="D11" s="7"/>
      <c r="E11" s="7"/>
      <c r="F11" s="7"/>
      <c r="G11" s="7"/>
      <c r="H11" s="7"/>
      <c r="I11" s="7"/>
      <c r="J11" s="7"/>
      <c r="K11" s="7"/>
    </row>
    <row r="12" spans="3:11" ht="0.75" customHeight="1">
      <c r="C12" s="7"/>
      <c r="D12" s="7"/>
      <c r="E12" s="7"/>
      <c r="F12" s="7"/>
      <c r="G12" s="7"/>
      <c r="H12" s="7"/>
      <c r="I12" s="7"/>
      <c r="J12" s="7"/>
      <c r="K12" s="7"/>
    </row>
    <row r="13" spans="3:11">
      <c r="C13" s="8" t="s">
        <v>7</v>
      </c>
      <c r="D13" s="8"/>
      <c r="E13" s="8"/>
      <c r="F13" s="8"/>
      <c r="G13" s="8"/>
      <c r="H13" s="8"/>
      <c r="I13" s="9">
        <f>[1]отчет!E71</f>
        <v>8760.8700000000026</v>
      </c>
      <c r="J13" s="10"/>
      <c r="K13" s="10"/>
    </row>
    <row r="14" spans="3:11">
      <c r="C14" s="11"/>
      <c r="D14" s="11"/>
      <c r="E14" s="11"/>
      <c r="F14" s="11"/>
      <c r="G14" s="11"/>
      <c r="H14" s="11"/>
      <c r="I14" s="12"/>
      <c r="J14" s="10"/>
      <c r="K14" s="10"/>
    </row>
    <row r="15" spans="3:11">
      <c r="C15" s="5" t="s">
        <v>8</v>
      </c>
      <c r="D15" s="5"/>
      <c r="E15" s="5"/>
      <c r="F15" s="5"/>
      <c r="G15" s="5"/>
      <c r="H15" s="5"/>
      <c r="I15" s="5"/>
      <c r="J15" s="5"/>
      <c r="K15" s="5"/>
    </row>
    <row r="16" spans="3:11" ht="7.5" customHeight="1"/>
    <row r="17" spans="3:11">
      <c r="C17" s="13" t="s">
        <v>9</v>
      </c>
      <c r="D17" s="14"/>
      <c r="E17" s="15"/>
      <c r="F17" s="13" t="s">
        <v>10</v>
      </c>
      <c r="G17" s="14"/>
      <c r="H17" s="15"/>
      <c r="I17" s="13" t="s">
        <v>11</v>
      </c>
      <c r="J17" s="14"/>
      <c r="K17" s="15"/>
    </row>
    <row r="18" spans="3:11">
      <c r="C18" s="16" t="s">
        <v>12</v>
      </c>
      <c r="D18" s="16" t="s">
        <v>13</v>
      </c>
      <c r="E18" s="16" t="s">
        <v>14</v>
      </c>
      <c r="F18" s="16" t="s">
        <v>12</v>
      </c>
      <c r="G18" s="16" t="s">
        <v>13</v>
      </c>
      <c r="H18" s="16" t="s">
        <v>14</v>
      </c>
      <c r="I18" s="16" t="s">
        <v>12</v>
      </c>
      <c r="J18" s="16" t="s">
        <v>13</v>
      </c>
      <c r="K18" s="16" t="s">
        <v>14</v>
      </c>
    </row>
    <row r="19" spans="3:11">
      <c r="C19" s="17"/>
      <c r="D19" s="17"/>
      <c r="E19" s="17"/>
      <c r="F19" s="17"/>
      <c r="G19" s="17"/>
      <c r="H19" s="17"/>
      <c r="I19" s="17"/>
      <c r="J19" s="17"/>
      <c r="K19" s="17"/>
    </row>
    <row r="20" spans="3:11">
      <c r="C20" s="18">
        <f>[1]Лист3!F113</f>
        <v>30212.7</v>
      </c>
      <c r="D20" s="18">
        <f>[1]Лист3!F114</f>
        <v>22243.923714221881</v>
      </c>
      <c r="E20" s="17">
        <f>C20-D20</f>
        <v>7968.7762857781199</v>
      </c>
      <c r="F20" s="18">
        <f>[1]Лист3!O113</f>
        <v>12484.810000000001</v>
      </c>
      <c r="G20" s="18">
        <f>[1]Лист3!O114</f>
        <v>9053.1706804175483</v>
      </c>
      <c r="H20" s="17">
        <f>F20-G20</f>
        <v>3431.639319582453</v>
      </c>
      <c r="I20" s="18">
        <f>[1]Лист3!AA113</f>
        <v>52847.169999999991</v>
      </c>
      <c r="J20" s="18">
        <f>[1]Лист3!AA114</f>
        <v>38908.419601716989</v>
      </c>
      <c r="K20" s="17">
        <f>I20-J20</f>
        <v>13938.750398283002</v>
      </c>
    </row>
    <row r="21" spans="3:11">
      <c r="C21" s="17"/>
      <c r="D21" s="17"/>
      <c r="E21" s="17"/>
      <c r="F21" s="17"/>
      <c r="G21" s="17"/>
      <c r="H21" s="17"/>
      <c r="I21" s="17"/>
      <c r="J21" s="17"/>
      <c r="K21" s="17"/>
    </row>
    <row r="23" spans="3:11">
      <c r="C23" s="19" t="s">
        <v>15</v>
      </c>
      <c r="D23" s="19"/>
      <c r="E23" s="19"/>
      <c r="F23" s="19"/>
      <c r="G23" s="19"/>
      <c r="H23" s="19"/>
      <c r="I23" s="19"/>
      <c r="J23" s="19"/>
      <c r="K23" s="19"/>
    </row>
    <row r="24" spans="3:11" ht="12.75" customHeight="1">
      <c r="C24" s="5"/>
      <c r="D24" s="5"/>
      <c r="E24" s="5"/>
      <c r="F24" s="5"/>
      <c r="G24" s="5"/>
      <c r="H24" s="5"/>
      <c r="I24" s="5"/>
      <c r="J24" s="5"/>
      <c r="K24" s="5"/>
    </row>
    <row r="25" spans="3:11" hidden="1"/>
    <row r="26" spans="3:11" ht="31.5" customHeight="1">
      <c r="C26" s="20" t="s">
        <v>16</v>
      </c>
      <c r="D26" s="21" t="s">
        <v>17</v>
      </c>
      <c r="E26" s="21"/>
      <c r="F26" s="21"/>
      <c r="G26" s="21"/>
      <c r="H26" s="21" t="s">
        <v>18</v>
      </c>
      <c r="I26" s="21"/>
      <c r="J26" s="21" t="s">
        <v>19</v>
      </c>
      <c r="K26" s="21"/>
    </row>
    <row r="27" spans="3:11" ht="6.75" customHeight="1">
      <c r="C27" s="20"/>
      <c r="D27" s="22"/>
      <c r="E27" s="23"/>
      <c r="F27" s="23"/>
      <c r="G27" s="24"/>
      <c r="H27" s="22"/>
      <c r="I27" s="24"/>
      <c r="J27" s="22"/>
      <c r="K27" s="24"/>
    </row>
    <row r="28" spans="3:11">
      <c r="C28" s="25">
        <f>[1]работы!B8</f>
        <v>41360</v>
      </c>
      <c r="D28" s="26" t="str">
        <f>[1]работы!E8</f>
        <v>Порыв системы ХВС</v>
      </c>
      <c r="E28" s="27"/>
      <c r="F28" s="27"/>
      <c r="G28" s="28"/>
      <c r="H28" s="29">
        <f>J28</f>
        <v>1320</v>
      </c>
      <c r="I28" s="29"/>
      <c r="J28" s="29">
        <f>[1]работы!F8</f>
        <v>1320</v>
      </c>
      <c r="K28" s="29"/>
    </row>
    <row r="29" spans="3:11" ht="24" customHeight="1">
      <c r="C29" s="25">
        <f>[1]работы!B10</f>
        <v>41447</v>
      </c>
      <c r="D29" s="26" t="str">
        <f>[1]работы!E10</f>
        <v>Прочистка системы канализации, откачка воды из подвала</v>
      </c>
      <c r="E29" s="27"/>
      <c r="F29" s="27"/>
      <c r="G29" s="28"/>
      <c r="H29" s="29">
        <f t="shared" ref="H29:H31" si="0">J29</f>
        <v>6146.3</v>
      </c>
      <c r="I29" s="29"/>
      <c r="J29" s="29">
        <f>[1]работы!F10</f>
        <v>6146.3</v>
      </c>
      <c r="K29" s="29"/>
    </row>
    <row r="30" spans="3:11" ht="24" customHeight="1">
      <c r="C30" s="25">
        <f>[1]работы!B11</f>
        <v>41450</v>
      </c>
      <c r="D30" s="26" t="str">
        <f>[1]работы!E11</f>
        <v>Прочистка системы канализации, откачка воды из подвала</v>
      </c>
      <c r="E30" s="27"/>
      <c r="F30" s="27"/>
      <c r="G30" s="28"/>
      <c r="H30" s="29">
        <f t="shared" si="0"/>
        <v>2824.2</v>
      </c>
      <c r="I30" s="29"/>
      <c r="J30" s="29">
        <f>[1]работы!F11</f>
        <v>2824.2</v>
      </c>
      <c r="K30" s="29"/>
    </row>
    <row r="31" spans="3:11" ht="27" customHeight="1">
      <c r="C31" s="25">
        <f>[1]работы!B12</f>
        <v>41474</v>
      </c>
      <c r="D31" s="26" t="str">
        <f>[1]работы!E12</f>
        <v>Прочистка системы канализации, ремонт стояка ХВС</v>
      </c>
      <c r="E31" s="27"/>
      <c r="F31" s="27"/>
      <c r="G31" s="28"/>
      <c r="H31" s="29">
        <f t="shared" si="0"/>
        <v>976.75</v>
      </c>
      <c r="I31" s="29"/>
      <c r="J31" s="29">
        <f>[1]работы!F12</f>
        <v>976.75</v>
      </c>
      <c r="K31" s="29"/>
    </row>
    <row r="32" spans="3:11" ht="13.5" customHeight="1">
      <c r="C32" s="25">
        <v>41591</v>
      </c>
      <c r="D32" s="26" t="s">
        <v>20</v>
      </c>
      <c r="E32" s="27"/>
      <c r="F32" s="27"/>
      <c r="G32" s="28"/>
      <c r="H32" s="29">
        <v>560</v>
      </c>
      <c r="I32" s="29"/>
      <c r="J32" s="29">
        <v>560</v>
      </c>
      <c r="K32" s="29"/>
    </row>
    <row r="33" spans="3:12" ht="13.5" customHeight="1">
      <c r="C33" s="25">
        <v>41618</v>
      </c>
      <c r="D33" s="26" t="s">
        <v>21</v>
      </c>
      <c r="E33" s="27"/>
      <c r="F33" s="27"/>
      <c r="G33" s="28"/>
      <c r="H33" s="30">
        <v>1169.0999999999999</v>
      </c>
      <c r="I33" s="31"/>
      <c r="J33" s="30">
        <v>1170.0999999999999</v>
      </c>
      <c r="K33" s="31"/>
    </row>
    <row r="34" spans="3:12" ht="12.75" customHeight="1">
      <c r="C34" s="32"/>
      <c r="D34" s="26"/>
      <c r="E34" s="27"/>
      <c r="F34" s="27"/>
      <c r="G34" s="28"/>
      <c r="H34" s="33"/>
      <c r="I34" s="34"/>
      <c r="J34" s="29"/>
      <c r="K34" s="29"/>
    </row>
    <row r="35" spans="3:12" ht="14.25" hidden="1" customHeight="1">
      <c r="C35" s="32"/>
      <c r="D35" s="26"/>
      <c r="E35" s="27"/>
      <c r="F35" s="27"/>
      <c r="G35" s="28"/>
      <c r="H35" s="33"/>
      <c r="I35" s="34"/>
      <c r="J35" s="29"/>
      <c r="K35" s="29"/>
    </row>
    <row r="36" spans="3:12">
      <c r="C36" s="35" t="s">
        <v>22</v>
      </c>
      <c r="D36" s="36"/>
      <c r="E36" s="37"/>
      <c r="F36" s="37"/>
      <c r="G36" s="38"/>
      <c r="H36" s="39">
        <f>J36</f>
        <v>12997.35</v>
      </c>
      <c r="I36" s="38"/>
      <c r="J36" s="39">
        <f>SUM(J28:K35)</f>
        <v>12997.35</v>
      </c>
      <c r="K36" s="38"/>
    </row>
    <row r="37" spans="3:12" ht="13.5" customHeight="1">
      <c r="C37" s="40"/>
      <c r="D37" s="33"/>
      <c r="E37" s="41"/>
      <c r="F37" s="41"/>
      <c r="G37" s="34"/>
      <c r="H37" s="33"/>
      <c r="I37" s="34"/>
      <c r="J37" s="33"/>
      <c r="K37" s="34"/>
    </row>
    <row r="38" spans="3:12" ht="15" customHeight="1">
      <c r="C38" s="42">
        <v>41449</v>
      </c>
      <c r="D38" s="43" t="s">
        <v>23</v>
      </c>
      <c r="E38" s="44"/>
      <c r="F38" s="44"/>
      <c r="G38" s="45"/>
      <c r="H38" s="30">
        <v>82333</v>
      </c>
      <c r="I38" s="31"/>
      <c r="J38" s="30">
        <v>28862.39</v>
      </c>
      <c r="K38" s="31"/>
    </row>
    <row r="39" spans="3:12" ht="15" customHeight="1">
      <c r="C39" s="42">
        <v>41483</v>
      </c>
      <c r="D39" s="43" t="s">
        <v>24</v>
      </c>
      <c r="E39" s="44"/>
      <c r="F39" s="44"/>
      <c r="G39" s="45"/>
      <c r="H39" s="30">
        <v>39876</v>
      </c>
      <c r="I39" s="31"/>
      <c r="J39" s="30">
        <v>13956.6</v>
      </c>
      <c r="K39" s="31"/>
    </row>
    <row r="40" spans="3:12" ht="15" customHeight="1">
      <c r="C40" s="46">
        <v>41533</v>
      </c>
      <c r="D40" s="47" t="s">
        <v>25</v>
      </c>
      <c r="E40" s="48"/>
      <c r="F40" s="48"/>
      <c r="G40" s="49"/>
      <c r="H40" s="30">
        <v>118544</v>
      </c>
      <c r="I40" s="31"/>
      <c r="J40" s="30">
        <v>41490.400000000001</v>
      </c>
      <c r="K40" s="31"/>
    </row>
    <row r="41" spans="3:12" ht="11.25" customHeight="1">
      <c r="C41" s="50"/>
      <c r="D41" s="51"/>
      <c r="E41" s="52"/>
      <c r="F41" s="52"/>
      <c r="G41" s="53"/>
      <c r="H41" s="30"/>
      <c r="I41" s="31"/>
      <c r="J41" s="30"/>
      <c r="K41" s="31"/>
    </row>
    <row r="42" spans="3:12" ht="15.75" customHeight="1">
      <c r="C42" s="54" t="s">
        <v>26</v>
      </c>
      <c r="D42" s="55"/>
      <c r="E42" s="56"/>
      <c r="F42" s="56"/>
      <c r="G42" s="57"/>
      <c r="H42" s="39">
        <f>H36+H38+H39+H40</f>
        <v>253750.35</v>
      </c>
      <c r="I42" s="58"/>
      <c r="J42" s="39">
        <f>J36+J38+J39+J40</f>
        <v>97306.739999999991</v>
      </c>
      <c r="K42" s="58"/>
    </row>
    <row r="43" spans="3:12" ht="13.5" customHeight="1"/>
    <row r="44" spans="3:12" ht="14.25" customHeight="1">
      <c r="F44" s="59" t="s">
        <v>27</v>
      </c>
      <c r="L44" s="60"/>
    </row>
    <row r="45" spans="3:12" ht="14.25" customHeight="1"/>
    <row r="46" spans="3:12" ht="15.75" customHeight="1">
      <c r="C46" s="8" t="s">
        <v>28</v>
      </c>
      <c r="D46" s="8"/>
      <c r="E46" s="8"/>
      <c r="F46" s="8"/>
      <c r="G46" s="8"/>
      <c r="H46" s="8"/>
      <c r="I46" s="61">
        <f>I13+G20-J38-J39-J40</f>
        <v>-66495.349319582456</v>
      </c>
      <c r="J46" s="59" t="s">
        <v>29</v>
      </c>
      <c r="K46" s="59"/>
    </row>
    <row r="47" spans="3:12">
      <c r="I47" s="62"/>
      <c r="J47" s="59"/>
      <c r="K47" s="59"/>
    </row>
    <row r="48" spans="3:12">
      <c r="C48" s="8" t="s">
        <v>30</v>
      </c>
      <c r="D48" s="8"/>
      <c r="E48" s="8"/>
      <c r="F48" s="8"/>
      <c r="G48" s="8"/>
      <c r="H48" s="8"/>
      <c r="I48" s="61">
        <f>J20</f>
        <v>38908.419601716989</v>
      </c>
      <c r="J48" s="59" t="s">
        <v>29</v>
      </c>
      <c r="K48" s="59"/>
    </row>
    <row r="49" spans="3:11">
      <c r="I49" s="62"/>
      <c r="J49" s="59"/>
      <c r="K49" s="59"/>
    </row>
    <row r="50" spans="3:11">
      <c r="C50" s="8" t="s">
        <v>31</v>
      </c>
      <c r="D50" s="8"/>
      <c r="E50" s="8"/>
      <c r="F50" s="8"/>
      <c r="G50" s="8"/>
      <c r="H50" s="8"/>
      <c r="I50" s="61">
        <f>D20-J36</f>
        <v>9246.5737142218804</v>
      </c>
      <c r="J50" s="59" t="s">
        <v>29</v>
      </c>
      <c r="K50" s="59"/>
    </row>
    <row r="52" spans="3:11">
      <c r="G52" s="5" t="s">
        <v>32</v>
      </c>
      <c r="H52" s="5"/>
      <c r="I52" s="61">
        <f>I46+I48+I50</f>
        <v>-18340.356003643588</v>
      </c>
      <c r="J52" s="59" t="s">
        <v>29</v>
      </c>
    </row>
    <row r="54" spans="3:11">
      <c r="C54" s="8" t="s">
        <v>33</v>
      </c>
      <c r="D54" s="8"/>
      <c r="E54" s="8"/>
      <c r="F54" s="8"/>
      <c r="G54" s="8"/>
      <c r="H54" s="8"/>
      <c r="I54" s="63">
        <f>[1]Лист3!AD115+[1]Лист3!AG115</f>
        <v>0</v>
      </c>
      <c r="J54" s="59" t="s">
        <v>34</v>
      </c>
    </row>
  </sheetData>
  <mergeCells count="71">
    <mergeCell ref="G52:H52"/>
    <mergeCell ref="C54:H54"/>
    <mergeCell ref="D42:G42"/>
    <mergeCell ref="H42:I42"/>
    <mergeCell ref="J42:K42"/>
    <mergeCell ref="C46:H46"/>
    <mergeCell ref="C48:H48"/>
    <mergeCell ref="C50:H50"/>
    <mergeCell ref="D40:G40"/>
    <mergeCell ref="H40:I40"/>
    <mergeCell ref="J40:K40"/>
    <mergeCell ref="D41:G41"/>
    <mergeCell ref="H41:I41"/>
    <mergeCell ref="J41:K41"/>
    <mergeCell ref="D38:G38"/>
    <mergeCell ref="H38:I38"/>
    <mergeCell ref="J38:K38"/>
    <mergeCell ref="D39:G39"/>
    <mergeCell ref="H39:I39"/>
    <mergeCell ref="J39:K39"/>
    <mergeCell ref="D36:G36"/>
    <mergeCell ref="H36:I36"/>
    <mergeCell ref="J36:K36"/>
    <mergeCell ref="D37:G37"/>
    <mergeCell ref="H37:I37"/>
    <mergeCell ref="J37:K37"/>
    <mergeCell ref="D34:G34"/>
    <mergeCell ref="H34:I34"/>
    <mergeCell ref="J34:K34"/>
    <mergeCell ref="D35:G35"/>
    <mergeCell ref="H35:I35"/>
    <mergeCell ref="J35:K35"/>
    <mergeCell ref="D32:G32"/>
    <mergeCell ref="H32:I32"/>
    <mergeCell ref="J32:K32"/>
    <mergeCell ref="D33:G33"/>
    <mergeCell ref="H33:I33"/>
    <mergeCell ref="J33:K33"/>
    <mergeCell ref="D30:G30"/>
    <mergeCell ref="H30:I30"/>
    <mergeCell ref="J30:K30"/>
    <mergeCell ref="D31:G31"/>
    <mergeCell ref="H31:I31"/>
    <mergeCell ref="J31:K31"/>
    <mergeCell ref="D28:G28"/>
    <mergeCell ref="H28:I28"/>
    <mergeCell ref="J28:K28"/>
    <mergeCell ref="D29:G29"/>
    <mergeCell ref="H29:I29"/>
    <mergeCell ref="J29:K29"/>
    <mergeCell ref="C23:K23"/>
    <mergeCell ref="C24:K24"/>
    <mergeCell ref="D26:G26"/>
    <mergeCell ref="H26:I26"/>
    <mergeCell ref="J26:K26"/>
    <mergeCell ref="D27:G27"/>
    <mergeCell ref="H27:I27"/>
    <mergeCell ref="J27:K27"/>
    <mergeCell ref="C9:K9"/>
    <mergeCell ref="C10:K10"/>
    <mergeCell ref="C13:H13"/>
    <mergeCell ref="C15:K15"/>
    <mergeCell ref="C17:E17"/>
    <mergeCell ref="F17:H17"/>
    <mergeCell ref="I17:K17"/>
    <mergeCell ref="J1:K1"/>
    <mergeCell ref="I2:K2"/>
    <mergeCell ref="H3:K3"/>
    <mergeCell ref="H4:K4"/>
    <mergeCell ref="C7:K7"/>
    <mergeCell ref="C8:K8"/>
  </mergeCells>
  <pageMargins left="0.37" right="0.17" top="0.41" bottom="0.35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2014-01-27T06:40:33Z</dcterms:modified>
</cp:coreProperties>
</file>